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OneDrive - SZ\Dokumenty\_Prace\_Rozpocty\Rekonstrukce mostu\v km 26,000 trati Kaštice - Kadaň\St3\Soutez_R_2025\"/>
    </mc:Choice>
  </mc:AlternateContent>
  <bookViews>
    <workbookView xWindow="0" yWindow="0" windowWidth="0" windowHeight="0"/>
  </bookViews>
  <sheets>
    <sheet name="Rekapitulace" sheetId="8" r:id="rId1"/>
    <sheet name="SO 11-10-01" sheetId="2" r:id="rId2"/>
    <sheet name="SO 11-10-01.01" sheetId="3" r:id="rId3"/>
    <sheet name="SO 11-11-01" sheetId="4" r:id="rId4"/>
    <sheet name="SO 11-20-01" sheetId="5" r:id="rId5"/>
    <sheet name="SO 98-98" sheetId="6" r:id="rId6"/>
    <sheet name="SO 90-90" sheetId="7" r:id="rId7"/>
  </sheets>
  <calcPr/>
</workbook>
</file>

<file path=xl/calcChain.xml><?xml version="1.0" encoding="utf-8"?>
<calcChain xmlns="http://schemas.openxmlformats.org/spreadsheetml/2006/main">
  <c i="7" l="1" r="M3"/>
  <c i="6" r="M3"/>
  <c i="5" r="M3"/>
  <c i="4" r="M3"/>
  <c i="3" r="M3"/>
  <c i="2" r="M3"/>
  <c i="8" r="C7"/>
  <c r="C6"/>
  <c r="F19"/>
  <c r="D19"/>
  <c r="C19"/>
  <c r="E20"/>
  <c r="F20"/>
  <c r="D20"/>
  <c r="C20"/>
  <c r="E19"/>
  <c r="F17"/>
  <c r="D17"/>
  <c r="C17"/>
  <c r="E18"/>
  <c r="F18"/>
  <c r="D18"/>
  <c r="C18"/>
  <c r="E17"/>
  <c r="F15"/>
  <c r="D15"/>
  <c r="C15"/>
  <c r="E16"/>
  <c r="F16"/>
  <c r="D16"/>
  <c r="C16"/>
  <c r="E15"/>
  <c r="F13"/>
  <c r="D13"/>
  <c r="C13"/>
  <c r="E14"/>
  <c r="F14"/>
  <c r="D14"/>
  <c r="C14"/>
  <c r="E13"/>
  <c r="F10"/>
  <c r="D10"/>
  <c r="C10"/>
  <c r="E12"/>
  <c r="F12"/>
  <c r="D12"/>
  <c r="C12"/>
  <c r="E11"/>
  <c r="F11"/>
  <c r="D11"/>
  <c r="C11"/>
  <c r="E10"/>
  <c i="7" r="T7"/>
  <c r="M8"/>
  <c r="L8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22"/>
  <c r="L22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5" r="T7"/>
  <c r="M8"/>
  <c r="L8"/>
  <c r="M205"/>
  <c r="L205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M192"/>
  <c r="L192"/>
  <c r="AA201"/>
  <c r="O201"/>
  <c r="M201"/>
  <c r="I201"/>
  <c r="AA197"/>
  <c r="O197"/>
  <c r="M197"/>
  <c r="I197"/>
  <c r="AA193"/>
  <c r="O193"/>
  <c r="M193"/>
  <c r="I193"/>
  <c r="M167"/>
  <c r="L167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62"/>
  <c r="L162"/>
  <c r="AA163"/>
  <c r="O163"/>
  <c r="M163"/>
  <c r="I163"/>
  <c r="M113"/>
  <c r="L113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58"/>
  <c r="L5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88"/>
  <c r="L88"/>
  <c r="AA101"/>
  <c r="O101"/>
  <c r="M101"/>
  <c r="I101"/>
  <c r="AA97"/>
  <c r="O97"/>
  <c r="M97"/>
  <c r="I97"/>
  <c r="AA93"/>
  <c r="O93"/>
  <c r="M93"/>
  <c r="I93"/>
  <c r="AA89"/>
  <c r="O89"/>
  <c r="M89"/>
  <c r="I89"/>
  <c r="M79"/>
  <c r="L79"/>
  <c r="AA84"/>
  <c r="O84"/>
  <c r="M84"/>
  <c r="I84"/>
  <c r="AA80"/>
  <c r="O80"/>
  <c r="M80"/>
  <c r="I80"/>
  <c r="M74"/>
  <c r="L74"/>
  <c r="AA75"/>
  <c r="O75"/>
  <c r="M75"/>
  <c r="I75"/>
  <c r="M69"/>
  <c r="L69"/>
  <c r="AA70"/>
  <c r="O70"/>
  <c r="M70"/>
  <c r="I70"/>
  <c r="M64"/>
  <c r="L64"/>
  <c r="AA65"/>
  <c r="O65"/>
  <c r="M65"/>
  <c r="I65"/>
  <c r="M55"/>
  <c r="L55"/>
  <c r="AA60"/>
  <c r="O60"/>
  <c r="M60"/>
  <c r="I60"/>
  <c r="AA56"/>
  <c r="O56"/>
  <c r="M56"/>
  <c r="I56"/>
  <c r="M22"/>
  <c r="L22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" r="T7"/>
  <c r="M8"/>
  <c r="L8"/>
  <c r="M9"/>
  <c r="L9"/>
  <c r="AA18"/>
  <c r="O18"/>
  <c r="M18"/>
  <c r="I18"/>
  <c r="AA14"/>
  <c r="O14"/>
  <c r="M14"/>
  <c r="I14"/>
  <c r="AA10"/>
  <c r="O10"/>
  <c r="M10"/>
  <c r="I10"/>
  <c i="2" r="T7"/>
  <c r="M8"/>
  <c r="L8"/>
  <c r="M116"/>
  <c r="L116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M107"/>
  <c r="L107"/>
  <c r="AA112"/>
  <c r="O112"/>
  <c r="M112"/>
  <c r="I112"/>
  <c r="AA108"/>
  <c r="O108"/>
  <c r="M108"/>
  <c r="I108"/>
  <c r="M34"/>
  <c r="L34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<sst xmlns="http://schemas.openxmlformats.org/spreadsheetml/2006/main">
  <si>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</si>
  <si>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5423520074</t>
  </si>
  <si>
    <t>Rekonstrukce mostu v km 26,000 trati Kaštice - Kadaň (Kadaň) - 20250523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</si>
  <si>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</si>
  <si>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</si>
  <si>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</si>
  <si>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</si>
  <si>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</si>
  <si>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</si>
  <si>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</si>
  <si>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</si>
  <si>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</si>
  <si>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</si>
  <si>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</si>
  <si>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11-10-01</t>
  </si>
  <si>
    <t xml:space="preserve">  SO 11-10-01.01</t>
  </si>
  <si>
    <t>Železniční svršek, následná úprava</t>
  </si>
  <si>
    <t>D.2.1.1.1</t>
  </si>
  <si>
    <t>Železniční spodek</t>
  </si>
  <si>
    <t xml:space="preserve">  SO 11-11-01</t>
  </si>
  <si>
    <t>D.2.1.4</t>
  </si>
  <si>
    <t>Mosty, propustky, zdi</t>
  </si>
  <si>
    <t xml:space="preserve">  SO 11-20-01</t>
  </si>
  <si>
    <t>Most v ev. km 26,000</t>
  </si>
  <si>
    <t>D.9.8</t>
  </si>
  <si>
    <t>Všeobecný objekt</t>
  </si>
  <si>
    <t xml:space="preserve">  SO 98-98</t>
  </si>
  <si>
    <t>D.9.9</t>
  </si>
  <si>
    <t>Likvidace odpadů</t>
  </si>
  <si>
    <t xml:space="preserve">  SO 90-90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</si>
  <si>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</si>
  <si>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</si>
  <si>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</si>
  <si>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</si>
  <si>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</si>
  <si>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</si>
  <si>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</si>
  <si>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</si>
  <si>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</si>
  <si>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</si>
  <si>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</si>
  <si>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</si>
  <si>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</si>
  <si>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</si>
  <si>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</si>
  <si>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</si>
  <si>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</si>
  <si>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</si>
  <si>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</si>
  <si>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</si>
  <si>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</si>
  <si>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11-10-01</t>
  </si>
  <si>
    <t>SD</t>
  </si>
  <si>
    <t>0</t>
  </si>
  <si>
    <t>Všeobecné konstrukce a práce</t>
  </si>
  <si>
    <t>P</t>
  </si>
  <si>
    <t>R015140</t>
  </si>
  <si>
    <t>902</t>
  </si>
  <si>
    <t xml:space="preserve">NEOCEŇOVAT - POPLATKY ZA LIKVIDACI ODPADŮ NEKONTAMINOVANÝCH - 17 01 01  BETON Z DEMOLIC OBJEKTŮ, ZÁKLADŮ TV</t>
  </si>
  <si>
    <t>T</t>
  </si>
  <si>
    <t>OTSKP 2025</t>
  </si>
  <si>
    <t>PP</t>
  </si>
  <si>
    <t/>
  </si>
  <si>
    <t>VV</t>
  </si>
  <si>
    <t xml:space="preserve"> hektometrovníky 4*0,157 = 0,628 [A]_x000d_
 bet. ze základů návěstí 0,35*2,2 = 0,770 [B]_x000d_
 Celkové množství 1.398000 = 1,398 [C]_x000d_</t>
  </si>
  <si>
    <t>TS</t>
  </si>
  <si>
    <t>1. Položka obsahuje:
 - veškeré poplatky provozovateli skládky, recyklační linky nebo jiného zařízení na zpracování nebo likvidaci odpadů související s převzetím, uložením, zpracováním nebo likvidací odpadu,
 - náklady spojené s dopravou odpadu z místa stavby na místo převzetí provozovatelem skládky, recyklační linky nebo jiného zařízení na zpracování nebo likvidaci odpadů,
 - náklady spojené s vyložením a manipulací s materiálem v místě skládky.
2. Položka neobsahuje:
 - náklady spojené s naložením a manipulací s materiálem.
3. Způsob měření: 
 - měrná jednotka tuna určující množství odpadu vytříděného v souladu se zákonem č. 541/2020 Sb., o nakládání s odpady, v platném znění</t>
  </si>
  <si>
    <t>R015150</t>
  </si>
  <si>
    <t>903</t>
  </si>
  <si>
    <t xml:space="preserve">NEOCEŇOVAT - POPLATKY ZA LIKVIDACI ODPADŮ NEKONTAMINOVANÝCH - 17 05 08  ŠTĚRK Z KOLEJIŠTĚ (ODPAD PO RECYKLACI)</t>
  </si>
  <si>
    <t xml:space="preserve"> 436*2,035 = 887,260 [A]_x000d_
 Celkové množství 887.260000 = 887,260 [B]_x000d_</t>
  </si>
  <si>
    <t>R015250</t>
  </si>
  <si>
    <t>906</t>
  </si>
  <si>
    <t xml:space="preserve">NEOCEŇOVAT - POPLATKY ZA LIKVIDACI ODPADŮ NEKONTAMINOVANÝCH - 17 02 03  POLYETYLÉNOVÉ  PODLOŽKY (ŽEL. SVRŠEK)</t>
  </si>
  <si>
    <t xml:space="preserve"> 956*0,0009 = 0,860 [A]_x000d_
 Celkové množství 0.86 = 0,860 [B]_x000d_</t>
  </si>
  <si>
    <t>R015260</t>
  </si>
  <si>
    <t>907</t>
  </si>
  <si>
    <t xml:space="preserve">NEOCEŇOVAT - POPLATKY ZA LIKVIDACI ODPADŮ NEKONTAMINOVANÝCH - 07 02 99  PRYŽOVÉ PODLOŽKY (ŽEL. SVRŠEK)</t>
  </si>
  <si>
    <t xml:space="preserve"> (285+134+954+162)*0,000163 = 0,250 [A]_x000d_
 Celkové množství 0.250 = 0,250 [B]_x000d_</t>
  </si>
  <si>
    <t>R015520</t>
  </si>
  <si>
    <t>909</t>
  </si>
  <si>
    <t xml:space="preserve">NEOCEŇOVAT - POPLATKY ZA LIKVIDACI ODPADŮ NEBEZPEČNÝCH - 17 02 04*  ŽELEZNIČNÍ PRAŽCE DŘEVĚNÉ</t>
  </si>
  <si>
    <t xml:space="preserve"> 478*0,1 = 47,800 [A]_x000d_</t>
  </si>
  <si>
    <t>02914</t>
  </si>
  <si>
    <t>OSTATNÍ POŽADAVKY - BOD ZÁKLADNÍ VYTYČOVACÍ SÍTĚ</t>
  </si>
  <si>
    <t>KUS</t>
  </si>
  <si>
    <t xml:space="preserve"> Posun bodu bodového pole 1 = 1,000 [A]_x000d_
 Celkové množství 1.000000 = 1,000 [B]_x000d_</t>
  </si>
  <si>
    <t>Položka zahrnuje:
-bod základní vytyčovací sítě dle závazných předpisů investora stavby
Položka nezahrnuje:
- x
Způsob stanovení: 
- oceněno jako celková částka ze samostatného soupisu prací jako nedílné součásti projektu základní vytyčovací sítě</t>
  </si>
  <si>
    <t>5</t>
  </si>
  <si>
    <t>Komunikace</t>
  </si>
  <si>
    <t>512550</t>
  </si>
  <si>
    <t>KOLEJOVÉ LOŽE - ZŘÍZENÍ Z KAMENIVA HRUBÉHO DRCENÉHO (ŠTĚRK)</t>
  </si>
  <si>
    <t>M3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</si>
  <si>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</si>
  <si>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</si>
  <si>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</si>
  <si>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 xml:space="preserve"> doplnění KL po směrové a výškové úpravě stávající koleje (0,15m3 na metr) 35,248 = 35,248 [A]_x000d_
 Celkové množství 35.248000 = 35,248 [B]_x000d_</t>
  </si>
  <si>
    <t>52A162</t>
  </si>
  <si>
    <t>KOLEJ 49 E1 REGENEROVANÁ, ROZD. "C", BEZSTYKOVÁ, PR. BET. BEZPODKLADNICOVÝ UŽITÝ, UP. PRUŽNÉ</t>
  </si>
  <si>
    <t>M</t>
  </si>
  <si>
    <t xml:space="preserve"> kolejnice S49 (užité), beton. pražce SB6/SB8 (užité) 154,338 = 154,338 [A]_x000d_
 Celkové množství 154.338000 = 154,338 [B]_x000d_</t>
  </si>
  <si>
    <t xml:space="preserve">1. Položka obsahuje:
 – ověření kvality vyzískaných materiálů s případnou regenerací do předpisového stavu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</si>
  <si>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52A311</t>
  </si>
  <si>
    <t>KOLEJ 49 E1 REGENEROVANÁ, ROZD. "U", BEZSTYKOVÁ, PR. DŘ., UP. TUHÉ</t>
  </si>
  <si>
    <t xml:space="preserve"> upevnění pružné 12 = 12,000 [A]_x000d_</t>
  </si>
  <si>
    <t>1. Položka obsahuje:
 – ověření kvality vyzískaných materiálů s případnou regenerací do předpisového stavu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</si>
  <si>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52A362</t>
  </si>
  <si>
    <t>KOLEJ 49 E1 REGENEROVANÁ, ROZD. "U", BEZSTYKOVÁ, PR. BET. BEZPODKLADNICOVÝ UŽITÝ, UP. PRUŽNÉ</t>
  </si>
  <si>
    <t xml:space="preserve"> kolejnice S49 (užité), beton. pražce SB6/SB8 (užité) 160,2 = 160,200 [A]_x000d_
 Celkové množství 160.200000 = 160,200 [B]_x000d_</t>
  </si>
  <si>
    <t>52A4D2</t>
  </si>
  <si>
    <t>KOLEJ 49 E1 REGENEROVANÁ, ZVLÁŠTNÍ (ATYPICKÉ) ROZDĚLENÍ, BEZSTYKOVÁ, MOSTNICE. DŘ., UP. PRUŽNÉ</t>
  </si>
  <si>
    <t>52A741</t>
  </si>
  <si>
    <t>KOLEJ 49 E1 REGENEROVANÁ, ROZD. "U", STYKOVANÁ, PR. BET. PODKLADNICOVÝ UŽITÝ, UP. TUHÉ</t>
  </si>
  <si>
    <t xml:space="preserve"> kolejnice S49 (užité), beton. pražce SB5 (užité) 43,172 = 43,172 [A]_x000d_
 Celkové množství 43.172000 = 43,172 [B]_x000d_</t>
  </si>
  <si>
    <t xml:space="preserve">1. Položka obsahuje:
 – ověření kvality vyzískaných materiálů s případnou regenerací do předpisového stavu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broušení koleje
 – případnou dodávku a montáž pražcových kotev
 – následnou úpravu směrového a výškového uspořádání koleje
3. Způsob měření:
Měří se délka koleje ve smyslu ČSN 73 6360, tj. v ose koleje.</t>
  </si>
  <si>
    <t>53I110</t>
  </si>
  <si>
    <t>DILATAČNÍ ZAŘÍZENÍ 49 E1 NA PRAŽCÍCH DŘEVĚNÝCH DO 100 MM</t>
  </si>
  <si>
    <t>1. Položka obsahuje:
 – dodávku a osazení dilatačního zařízení z kolejnic na mostech
 – dodávku a montáž podložek a pražců do úseku v kolejovém loži včetně pražce na závěrné zídce opěry
 – defektoskopickou zkoušku dilatačního zařízení
2. Položka neobsahuje:
 X
3. Způsob měření:
Udává se počet kusů kompletní konstrukce nebo práce.</t>
  </si>
  <si>
    <t>542121</t>
  </si>
  <si>
    <t>SMĚROVÉ A VÝŠKOVÉ VYROVNÁNÍ KOLEJE NA PRAŽCÍCH BETONOVÝCH DO 0,05 M</t>
  </si>
  <si>
    <t xml:space="preserve"> na začátku úseku 227,711 = 227,711 [A]_x000d_
 na konci úseku 7,273 = 7,273 [B]_x000d_
 Celkové množství 234.984000 = 234,984 [C]_x000d_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</si>
  <si>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</si>
  <si>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543241</t>
  </si>
  <si>
    <t>VÝMĚNA JEDNOTLIVÉHO PRAŽCE BETONOVÉHO PODKLADNICOVÉHO REGENEROVANÉHO, UPEVNĚNÍ TUHÉ</t>
  </si>
  <si>
    <t xml:space="preserve"> upevnění pružné 3 = 3,000 [A]_x000d_
 Celkové množství 3.000000 = 3,000 [B]_x000d_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</si>
  <si>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počet kusů kompletní konstrukce nebo práce.</t>
  </si>
  <si>
    <t>543341</t>
  </si>
  <si>
    <t>VÝMĚNA KOLEJNICE 49 E1 REGENEROVANÉ JEDNOTLIVĚ</t>
  </si>
  <si>
    <t xml:space="preserve"> v km 25,695 - 25, 877 - pouze pravý pás 192 = 192,000 [A]_x000d_
 Celkové množství 192.000000 = 192,000 [B]_x000d_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</si>
  <si>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</si>
  <si>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545122</t>
  </si>
  <si>
    <t>SVAR KOLEJNIC (STEJNÉHO TVARU) 49 E1, T SPOJITĚ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</si>
  <si>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</si>
  <si>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545151</t>
  </si>
  <si>
    <t>STYK MONTOVANÝ PRO STYKOVANOU KOLEJ</t>
  </si>
  <si>
    <t xml:space="preserve"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</si>
  <si>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545230</t>
  </si>
  <si>
    <t>SVAR PŘECHODOVÝ (PŘECHODOVÁ KOLEJNICE) 49 E1/OSTATNÍ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</si>
  <si>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</si>
  <si>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549341</t>
  </si>
  <si>
    <t>ZŘÍZENÍ BEZSTYKOVÉ KOLEJE NA NOVÝCH ÚSECÍCH V KOLEJI</t>
  </si>
  <si>
    <t xml:space="preserve"> úsek za mostem 315,738 = 315,738 [A]_x000d_
 Celkové množství 315.738000 = 315,738 [B]_x000d_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</si>
  <si>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</si>
  <si>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</si>
  <si>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</si>
  <si>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</si>
  <si>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R53X000</t>
  </si>
  <si>
    <t>KMDZ S49 NEBO JEJÍ ČÁSTI ZPĚTNĚ NAMONTOVANÉ Z VYZÍSKANÉHO MATERIÁLU</t>
  </si>
  <si>
    <t xml:space="preserve"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</si>
  <si>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R549210</t>
  </si>
  <si>
    <t>PRAŽCOVÁ KOTVA UŽITÁ V NOVĚ ZŘIZOVANÉ KOLEJI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</si>
  <si>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</si>
  <si>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7</t>
  </si>
  <si>
    <t>Přidružená stavební výroba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</si>
  <si>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</si>
  <si>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</si>
  <si>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</si>
  <si>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</si>
  <si>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</si>
  <si>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</si>
  <si>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9</t>
  </si>
  <si>
    <t>Ostatní konstrukce a práce</t>
  </si>
  <si>
    <t>923121</t>
  </si>
  <si>
    <t>HEKTOMETROVNÍK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</si>
  <si>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</si>
  <si>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923382</t>
  </si>
  <si>
    <t>VZDÁLENOSTNÍ UPOZORŇOVADLO - ZÁKLADNÍ TABULE Z UŽITÉHO MATERIÁLU</t>
  </si>
  <si>
    <t xml:space="preserve"> zpětná montáž 5 = 5,000 [A]_x000d_
 Celkové množství 5.000000 = 5,000 [B]_x000d_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</si>
  <si>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</si>
  <si>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923462</t>
  </si>
  <si>
    <t>NÁVĚST "PÍSKEJTE" Z UŽITÉHO MATERIÁLU</t>
  </si>
  <si>
    <t xml:space="preserve"> zpětná montáž 1 = 1,000 [A]_x000d_
 Celkové množství 1.000000 = 1,000 [B]_x000d_</t>
  </si>
  <si>
    <t>923471</t>
  </si>
  <si>
    <t>SKLONOVNÍK</t>
  </si>
  <si>
    <t xml:space="preserve"> jedna tabule na samostatném sloupku 2 = 2,000 [A]_x000d_
 dvě tabule na samostatném sloupku 2*2 = 4,000 [B]_x000d_
 Celkové množství 6.000000 = 6,000 [C]_x000d_</t>
  </si>
  <si>
    <t>923481</t>
  </si>
  <si>
    <t>STANIČNÍK - TABULE "ÚZKÁ"</t>
  </si>
  <si>
    <t xml:space="preserve"> nový tabulový staničník (oboustranný) osazený na mostní konstrukci 2 = 2,000 [A]_x000d_
 Celkové množství 2.000000 = 2,000 [B]_x000d_</t>
  </si>
  <si>
    <t>923821</t>
  </si>
  <si>
    <t>SLOUPEK DN 60 PRO NÁVĚST</t>
  </si>
  <si>
    <t xml:space="preserve"> pro sklonovník 4 = 4,000 [A]_x000d_
 Celkové množství 4.000000 = 4,000 [B]_x000d_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</si>
  <si>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</si>
  <si>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923822</t>
  </si>
  <si>
    <t xml:space="preserve">SLOUPEK DN 60 PRO NÁVĚST  Z UŽITÉHO MATERIÁLU</t>
  </si>
  <si>
    <t xml:space="preserve"> "zpětná montáž "_x000d_
 pro výstražný kolík 1 = 1,000 [B]_x000d_
 pro radiovník a konec anal. vlak. rádio. systému 1 = 1,000 [C]_x000d_
 pro vzdál. upozorňovadlo 4 = 4,000 [D]_x000d_
 Celkové množství 6.000000 = 6,000 [E]_x000d_</t>
  </si>
  <si>
    <t>923832</t>
  </si>
  <si>
    <t>KONZOLA PRO NÁVĚST Z UŽITÉHO MATERIÁLU</t>
  </si>
  <si>
    <t xml:space="preserve"> pro vzdál. upozorňovadlo na samostatném sloupku umístěném na mostní konstrukci, připevněný k zábradlí 1 = 1,000 [A]_x000d_
 Celkové množství 1.000000 = 1,000 [B]_x000d_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</si>
  <si>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</si>
  <si>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965010</t>
  </si>
  <si>
    <t>ODSTRANĚNÍ KOLEJOVÉHO LOŽE A DRAŽNÍCH STEZEK</t>
  </si>
  <si>
    <t xml:space="preserve"> dle výměrnice 436 = 436,000 [A]_x000d_
 Celkové množství 436.000000 = 436,000 [B]_x000d_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</si>
  <si>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</si>
  <si>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</si>
  <si>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</si>
  <si>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</si>
  <si>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 xml:space="preserve"> na mezideponii do 5km 436*5 = 2180,000 [A]_x000d_
 Celkové množství 2180.000000 = 2180,000 [B]_x000d_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</si>
  <si>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</si>
  <si>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</si>
  <si>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</si>
  <si>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 xml:space="preserve"> v km (25,931979-25,887000)*1000 = 44,979 [A]_x000d_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</si>
  <si>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</si>
  <si>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</si>
  <si>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</si>
  <si>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 v km, odpočet dilatační zařízení (26,387240-26,066871)*1000-4,2 = 316,169 [A]_x000d_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</si>
  <si>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</si>
  <si>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965154</t>
  </si>
  <si>
    <t>DEMONTÁŽ KOLEJE NA MOSTNÍCH KONSTRUKCÍCH ROZEBRÁNÍM DO SOUČÁSTÍ</t>
  </si>
  <si>
    <t xml:space="preserve"> kolejnice S49, rozponové podkladnice, rozdělení `c`; odpočet dilatační zařízení ((25,969064-25,944936)+(26,062671-25,973264))*1000-4,2 = 109,335 [A]_x000d_
 KVDZ do 400mm, stavební dl. 13,635m (9,635m dřev. pražce + 4m mostnice) 13,635 = 13,635 [B]_x000d_
 KMDZ do 100mm, stavební dl. 4,2m na mostnicích 4,2 = 4,200 [C]_x000d_
 KMDZ do 100mm, stavební dl. 4,2m na dřev. pražcích 4,2 = 4,200 [D]_x000d_
 Celkové množství 131.370000 = 131,370 [E]_x000d_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</si>
  <si>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– mostní konstrukce,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</si>
  <si>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965821</t>
  </si>
  <si>
    <t>DEMONTÁŽ KILOMETROVNÍKU, HEKTOMETROVNÍKU, 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</si>
  <si>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</si>
  <si>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965822</t>
  </si>
  <si>
    <t>DEMONTÁŽ KILOMETROVNÍKU, HEKTOMETROVNÍKU, MEZNÍKU - ODVOZ (NA LIKVIDACI ODPADŮ NEBO JINÉ URČENÉ MÍSTO)</t>
  </si>
  <si>
    <t>tkm</t>
  </si>
  <si>
    <t xml:space="preserve"> odvoz na mezideponii do 5km 4*0,157*5 = 3,140 [A]_x000d_
 Celkové množství 3.140000 = 3,140 [B]_x000d_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</si>
  <si>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</si>
  <si>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</si>
  <si>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</si>
  <si>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 xml:space="preserve"> snesení stávajících rychlostníků na samostatných sloupcích bez náhrady (převezme ST Most) 4 = 4,000 [A]_x000d_
 snesení stávajících předvěstníků na samostatných sloupcích bez náhrady (převezme ST Most) 2 = 2,000 [B]_x000d_
 snesení stávající návěsti pískejte (zpětná montáž) 1 = 1,000 [C]_x000d_
 snesení stávající návěsti radiovník (zpětná montáž) 1 = 1,000 [D]_x000d_
 snesení stávající návěsti vzdál. upozorňovadlo (zpětná montáž) 5 = 5,000 [E]_x000d_
 snesení stavající návěsti  konec anal. vlak. rádio. systému (zpětná montáž) 1 = 1,000 [F]_x000d_
 Celkové množství 14.000000 = 14,000 [G]_x000d_</t>
  </si>
  <si>
    <t>965842</t>
  </si>
  <si>
    <t>DEMONTÁŽ JAKÉKOLIV NÁVĚSTI - ODVOZ (NA LIKVIDACI ODPADŮ NEBO JINÉ URČENÉ MÍSTO)</t>
  </si>
  <si>
    <t xml:space="preserve"> odvoz rychlostní a očekávejte traťovou rychlost na deponii investora do 5km 6*0,05*5 = 1,500 [A]_x000d_
 Celkové množství 1.500000 = 1,500 [B]_x000d_</t>
  </si>
  <si>
    <t>SO 11-10-01.01</t>
  </si>
  <si>
    <t xml:space="preserve"> doplnění KL 0,15 m3/m (20,4+357,71)*0,15 = 56,717 [A]_x000d_
 Celkové množství 56.717000 = 56,717 [B]_x000d_</t>
  </si>
  <si>
    <t>542311</t>
  </si>
  <si>
    <t>NÁSLEDNÁ ÚPRAVA SMĚROVÉHO A VÝŠKOVÉHO USPOŘÁDÁNÍ KOLEJE - PRAŽCE DŘEVĚNÉ NEBO OCELOVÉ</t>
  </si>
  <si>
    <t xml:space="preserve"> před mostem 10,2 = 10,200 [A]_x000d_
 za mostem 10,2 = 10,200 [B]_x000d_
 Celkové množství 20.400000 = 20,400 [C]_x000d_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</si>
  <si>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</si>
  <si>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</si>
  <si>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</si>
  <si>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 xml:space="preserve"> před mostem 43,172 = 43,172 [A]_x000d_
 za mostem 314,538 = 314,538 [B]_x000d_
 Celkové množství 357.710000 = 357,710 [C]_x000d_</t>
  </si>
  <si>
    <t>SO 11-11-01</t>
  </si>
  <si>
    <t>R015112</t>
  </si>
  <si>
    <t>901</t>
  </si>
  <si>
    <t xml:space="preserve">NEOCEŇOVAT - POPLATKY ZA LIKVIDACI ODPADŮ NEKONTAMINOVANÝCH - 17 05 04  VYTĚŽENÉ ZEMINY A HORNINY -  II. TŘÍDA TĚŽITELNOSTI</t>
  </si>
  <si>
    <t xml:space="preserve"> (1601-76)*1,8 = 2745,000 [A]_x000d_
 Celkové množství 2745.000000 = 2745,000 [B]_x000d_</t>
  </si>
  <si>
    <t>R015160</t>
  </si>
  <si>
    <t>904</t>
  </si>
  <si>
    <t xml:space="preserve">NEOCEŇOVAT - POPLATKY ZA LIKVIDACI ODPADŮ NEKONTAMINOVANÝCH - 02 01 03  SMÝCENÉ STROMY A KEŘE</t>
  </si>
  <si>
    <t>R015210</t>
  </si>
  <si>
    <t>905</t>
  </si>
  <si>
    <t xml:space="preserve">NEOCEŇOVAT - POPLATKY ZA LIKVIDACI ODPADŮ NEKONTAMINOVANÝCH - 17 01 01  ŽELEZNIČNÍ PRAŽCE BETONOVÉ</t>
  </si>
  <si>
    <t xml:space="preserve"> bet. pražce z rovnaniny 6ks 6*0,25 = 1,500 [A]_x000d_
 Celkové množství 1.500000 = 1,500 [B]_x000d_</t>
  </si>
  <si>
    <t>1</t>
  </si>
  <si>
    <t>Zemní práce</t>
  </si>
  <si>
    <t>11120</t>
  </si>
  <si>
    <t>ODSTRANĚNÍ KŘOVIN</t>
  </si>
  <si>
    <t>M2</t>
  </si>
  <si>
    <t>Položka zahrnuje:
- odstranění křovin a stromů do průměru 100 mm
- dopravu dřevin bez ohledu na vzdálenost
- spálení na hromadách nebo štěpkování
Položka nezahrnuje:
- x</t>
  </si>
  <si>
    <t>12383A</t>
  </si>
  <si>
    <t>ODKOP PRO SPOD STAVBU SILNIC A ŽELEZNIC TŘ. II - BEZ DOPRAVY</t>
  </si>
  <si>
    <t xml:space="preserve"> "dle PD, viz. výměrnice "_x000d_
 výkop zeminy (včetně úpravy banketů a zřízení příkopů) 1593,0 = 1593,000 [B]_x000d_
 výkop pro trativodní šachtu 1,1 = 1,100 [C]_x000d_
 výkop rýhy pro trativodní potrubí 7,0 = 7,000 [D]_x000d_
 Celkové množství 1601.100000 = 1601,100 [E]_x000d_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</si>
  <si>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</si>
  <si>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12383B</t>
  </si>
  <si>
    <t>ODKOP PRO SPOD STAVBU SILNIC A ŽELEZNIC TŘ. II - DOPRAVA</t>
  </si>
  <si>
    <t xml:space="preserve"> doprava na mezideponii do 5km (1601-76)*5 = 7625,000 [A]_x000d_
 Celkové množství 7625.000000 = 7625,000 [B]_x000d_</t>
  </si>
  <si>
    <t>Položka zahrnuje:
- samostatnou dopravu zeminy
Položka nezahrnuje:
- x
Způsob měření:
- množství se určí jako součin kubatutry [m3] a požadované vzdálenosti [km].</t>
  </si>
  <si>
    <t>17451</t>
  </si>
  <si>
    <t>ZÁSYP JAM A RÝH ZE ZEMIN NEPROPUSTNÝCH</t>
  </si>
  <si>
    <t xml:space="preserve"> hutněný zásyp nepropustnou zeminou za rubem `J` žlabů (výzisk ze stavby) 76 = 76,000 [A]_x000d_
 Celkové množství 76.000000 = 76,000 [B]_x000d_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</si>
  <si>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</si>
  <si>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</si>
  <si>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</si>
  <si>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 "stěrkopískovy podsyp "_x000d_
 pro trativod tl. 0,05m 0,625 = 0,625 [B]_x000d_
 pro šachtu tl. 0,2m 0,2 = 0,200 [C]_x000d_
 Mezisoučet 0.825000 = 0,825 [D]_x000d_
 "zásyp rýhy trativodu štěrkem fr. 16/32mm "_x000d_
 do rýhy 76 = 76,000 [F]_x000d_
 kolem plastové šachty 1 = 1,000 [G]_x000d_
 Mezisoučet 77.000000 = 77,000 [H]_x000d_
 Celkové množství 77.825000 = 77,825 [I]_x000d_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</si>
  <si>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</si>
  <si>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17680</t>
  </si>
  <si>
    <t>VÝPLNĚ Z NAKUPOVANÝCH MATERIÁLŮ</t>
  </si>
  <si>
    <t xml:space="preserve"> Povrchová úprava stezky na pražc. rov. + Zásyp za pražc. rov. - ŠD fr. 4/16 1,431 = 1,431 [A]_x000d_
 Celkové množství 1.431000 = 1,431 [B]_x000d_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</si>
  <si>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</si>
  <si>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18120</t>
  </si>
  <si>
    <t>ÚPRAVA PLÁNĚ SE ZHUTNĚNÍM V HORNINĚ TŘ. II</t>
  </si>
  <si>
    <t xml:space="preserve"> 333*6,2 = 2064,600 [A]_x000d_
 Celkové množství 2064.600000 = 2064,600 [B]_x000d_</t>
  </si>
  <si>
    <t>Položka zahrnuje:
- úpravu pláně včetně vyrovnání výškových rozdílů. Míru zhutnění určuje projekt.
Položka nezahrnuje:
- x</t>
  </si>
  <si>
    <t>18241</t>
  </si>
  <si>
    <t>ZALOŽENÍ TRÁVNÍKU RUČNÍM VÝSEVEM</t>
  </si>
  <si>
    <t xml:space="preserve"> v místě zpevnění svahů kokosovou georohoží 554 = 554,000 [A]_x000d_
 Celkové množství 554.000000 = 554,000 [B]_x000d_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</si>
  <si>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</si>
  <si>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</si>
  <si>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</si>
  <si>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21461</t>
  </si>
  <si>
    <t>SEPARAČNÍ GEOTEXTILIE</t>
  </si>
  <si>
    <t xml:space="preserve"> geotextílie separační, pro drenážní potrubí 57,5 = 57,500 [A]_x000d_
 Celkové množství 57.500000 = 57,500 [B]_x000d_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</si>
  <si>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</si>
  <si>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289973</t>
  </si>
  <si>
    <t>OPLÁŠTĚNÍ (ZPEVNĚNÍ) Z GEOSÍTÍ A GEOROHOŽÍ</t>
  </si>
  <si>
    <t xml:space="preserve"> Zpevnění svahů protierozní kokosovou georohoží 400g/m2; včetně ukotvení ke svahu ocelovými sponami 554 = 554,000 [A]_x000d_
 Celkové množství 554.000000 = 554,000 [B]_x000d_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</si>
  <si>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</si>
  <si>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</si>
  <si>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</si>
  <si>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31112</t>
  </si>
  <si>
    <t>ZDI A STĚNY PODPĚR A VOLNÉ Z DÍLCŮ ŽELBET</t>
  </si>
  <si>
    <t xml:space="preserve"> Zřízení pražcové rovnaniny - použití v rámci stavby vyzískaných pražců SB5 - 16ks (2 nad sebou ve 2 řadách, 4 na délku); spojeny ocelovými trny pr. 16mm, délka 148mm 16*0,1 = 1,600 [A]_x000d_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</si>
  <si>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</si>
  <si>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</t>
  </si>
  <si>
    <t>Vodorovné konstrukce</t>
  </si>
  <si>
    <t>451312</t>
  </si>
  <si>
    <t>PODKLADNÍ A VÝPLŇOVÉ VRSTVY Z PROSTÉHO BETONU C12/15</t>
  </si>
  <si>
    <t xml:space="preserve"> Zpevněný příkop `J` žlab malý - betonové lože C 12/15 tl. 150mm 22,313 = 22,313 [A]_x000d_
 Zpevněný příkop - příkopová tvárnice TZZ4 - betonové lože C 12/15 tl. 100mm 11,934 = 11,934 [B]_x000d_
 Betonové lože C12/15 pod lomový kámen tl. 150mm 3,2 = 3,200 [C]_x000d_
 Betonové lože pod pražcovou rovnaninu C12/15 min. tl. 100mm 1,68 = 1,680 [D]_x000d_
 Celkové množství 39.127000 = 39,127 [E]_x000d_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</si>
  <si>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</si>
  <si>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501101</t>
  </si>
  <si>
    <t>ZŘÍZENÍ KONSTRUKČNÍ VRSTVY TĚLESA ŽELEZNIČNÍHO SPODKU ZE ŠTĚRKODRTI NOVÉ</t>
  </si>
  <si>
    <t xml:space="preserve"> ŠD 0/63 kv 155+57 = 212,000 [A]_x000d_
 Celkové množství 212.000000 = 212,000 [B]_x000d_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</si>
  <si>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</si>
  <si>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8</t>
  </si>
  <si>
    <t>Potrubí</t>
  </si>
  <si>
    <t>875332</t>
  </si>
  <si>
    <t>POTRUBÍ DREN Z TRUB PLAST DN DO 150MM DĚROVANÝCH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</si>
  <si>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</si>
  <si>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894846</t>
  </si>
  <si>
    <t>ŠACHTY KANALIZAČNÍ PLASTOVÉ D 400MM</t>
  </si>
  <si>
    <t xml:space="preserve"> Trativodní šachta plastová PE HD DN400 s uzamykatelným poklopem, výška 1,0m 1 = 1,000 [A]_x000d_
 Celkové množství 1.000000 = 1,000 [B]_x000d_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</si>
  <si>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</si>
  <si>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935222</t>
  </si>
  <si>
    <t>PŘÍKOPOVÉ ŽLABY Z BETON TVÁRNIC ŠÍŘ DO 900MM DO BETONU TL 100MM</t>
  </si>
  <si>
    <t xml:space="preserve"> Zpevněný příkop - příkopová tvárnice TZZ4a 117 = 117,000 [A]_x000d_
 Celkové množství 117.000000 = 117,000 [B]_x000d_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</si>
  <si>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</si>
  <si>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935832</t>
  </si>
  <si>
    <t>ŽLABY A RIGOLY DLÁŽDĚNÉ Z LOMOVÉHO KAMENE TL DO 250MMM DO BETONU TL 100MM</t>
  </si>
  <si>
    <t xml:space="preserve"> Zpevnění svahu lomovým kamenem v místě vyústění příkopu tl. 200mm 2,24 = 2,240 [A]_x000d_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</si>
  <si>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</si>
  <si>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935901</t>
  </si>
  <si>
    <t>ŽLABY A RIGOLY Z PŘÍKOPOVÝCH ŽLABŮ (VČETNĚ POKLOPŮ A MŘÍŽÍ) "J" MALÉ</t>
  </si>
  <si>
    <t>Položka zahrnuje:
- veškeré práce a materiál obsažený v názvu položky
Položka nezahrnuje:
- x
Způsob měření:
- měří se metr běžný</t>
  </si>
  <si>
    <t>97615</t>
  </si>
  <si>
    <t>VYBOURÁNÍ DROBNÝCH PŘEDMĚTŮ ŽELEZOBET</t>
  </si>
  <si>
    <t xml:space="preserve"> Rozebrání stávající pražcové rovnaniny - 6ks bet. pražců do odpadu 6 = 6,000 [A]_x000d_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</si>
  <si>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</si>
  <si>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11-20-01</t>
  </si>
  <si>
    <t>02520</t>
  </si>
  <si>
    <t>ZKOUŠENÍ MATERIÁLŮ NEZÁVISLOU ZKUŠEBNOU</t>
  </si>
  <si>
    <t>KPL</t>
  </si>
  <si>
    <t>OTSKP</t>
  </si>
  <si>
    <t>Laboratorní rozbor pro vzorkování demolic, vykopané zeminy a štěrkového lože pro zatřídění pro uložení na skládku.</t>
  </si>
  <si>
    <t xml:space="preserve"> 1 = 1,000 [A]_x000d_
Celkové množství = 1,000_x000d_</t>
  </si>
  <si>
    <t>zahrnuje veškeré náklady spojené s objednatelem požadovanými zkouškami</t>
  </si>
  <si>
    <t>2023_OTSKP</t>
  </si>
  <si>
    <t>Laboratorní rozbor starých nátěrů ocelových konstrukcí pro zajištění ochrany životního prostředí, prevence a ochrana před vnosem PCB a jiných znečišťujících látek ze starých nátěrů do vodních toků, zajištění povinností v odpadovém hospodářství.</t>
  </si>
  <si>
    <t xml:space="preserve"> "položka zahrnuje:"_x000d_
 "- odběr 2 vzorků zemin z levého břehu pod železničním mostem a 2 vzorků z pravého břehu pod železničním mostem "_x000d_
 "- provedení analýzy odebraných vzorků na přítomnost kovů a PCB a porovnání s limitními hodnotami dle platné legislativy"_x000d_
 "- odběr 3 vzorků ze starého nátěru staré ocelové konstrukce"_x000d_
 "- provedení analýzy odebraných vzorků na přítomnost kovů a PCB a porovnání s limitními hodnotami dle platné legislativy"_x000d_</t>
  </si>
  <si>
    <t>02920</t>
  </si>
  <si>
    <t>OSTATNÍ POŽADAVKY - OCHRANA ŽIVOTNÍHO PROSTŘEDÍ</t>
  </si>
  <si>
    <t>práce zajišťující ochranu vodního toku ( preventivní opatření apod.)</t>
  </si>
  <si>
    <t>zahrnuje veškeré náklady spojené s objednatelem požadovanými pracemi</t>
  </si>
  <si>
    <t>02946</t>
  </si>
  <si>
    <t>OSTAT POŽADAVKY - FOTODOKUMENTACE</t>
  </si>
  <si>
    <t>Pasportizace (fotodokumentace příp. video) přístupových komunikací k mostu po obou březích řeky Ohře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</si>
  <si>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</si>
  <si>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03100</t>
  </si>
  <si>
    <t>ZAŘÍZENÍ STAVENIŠTĚ - ZŘÍZENÍ, PROVOZ, DEMONTÁŽ</t>
  </si>
  <si>
    <t>úprava, zpevnění přístupových komunikací k objektu mostu, náklady na pronájem a užívání přístupových komunikací, oplocení prostoru ZS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</si>
  <si>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</si>
  <si>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</si>
  <si>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</si>
  <si>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Projednání povolení pro dopravně-inženýrská opatření a trvalé dopravní značení.</t>
  </si>
  <si>
    <t>zahrnuje objednatelem povolené náklady na požadovaná zařízení zhotovitele</t>
  </si>
  <si>
    <t>050D</t>
  </si>
  <si>
    <t>PRAŽEC MOSTNICE DŘ.</t>
  </si>
  <si>
    <t>Nové mostnice na OK včetně teslování a montáže</t>
  </si>
  <si>
    <t xml:space="preserve"> 210 = 210,000 [A]_x000d_</t>
  </si>
  <si>
    <t>dodávka materiálu železničního svršku dle požadavků Technických kvalitativních podmínek staveb SŽDC, případně dle požadavků Zvláštních technických kvalitativních podmínek konkrétní stavby</t>
  </si>
  <si>
    <t xml:space="preserve">NENACEŇOVAT - POPLATKY ZA LIKVIDACI ODPADŮ NEKONTAMINOVANÝCH - 17 05 04  VYTĚŽENÉ ZEMINY A HORNINY -  II. TŘÍDA TĚŽITELNOSTI</t>
  </si>
  <si>
    <t xml:space="preserve">NENACEŇOVAT -  NÁNOSY ZEMINY Z OČIŠTĚNÉ DLAŽBY:</t>
  </si>
  <si>
    <t xml:space="preserve"> NÁNOSY ZEMINY Z OČIŠTĚNÉ DLAŽBY: 236,6*0,3 = 70,980 [A]_x000d_</t>
  </si>
  <si>
    <t xml:space="preserve">NENACEŇOVAT - POPLATKY ZA LIKVIDACI ODPADŮ NEKONTAMINOVANÝCH - 17 05 08  ŠTĚRK Z KOLEJIŠTĚ (ODPAD PO RECYKLACI)</t>
  </si>
  <si>
    <t>NENACEŇOVAT - Vykopaná zemina a zásypy klenby</t>
  </si>
  <si>
    <t xml:space="preserve"> "objemy viz 2.0.0.6"_x000d_
 OPĚRA O1 + K01: 9,6*1,4+1,6*25,7 = 54,560 [A]_x000d_
 PRO DRENÁŽE A GABIONY U O1:3,8*5,4+1,9*1,9*2,4+1,6*1,6*1,8+1,3*1,0*0,8+2,7*0,8*1,5 = 38,072 [B]_x000d_
 OPĚRA O2 +K05: 6,5*1,4+1,6*16,1 = 34,860 [C]_x000d_
 PRO DRENÁŽE A GABIONY U O2: 2,5*9,4+1,6*4,2*0,8+1,6*1,4*0,8 = 30,668 [D]_x000d_
 0,7*(a+b+c+d)*2,1 = 232,495 [E]_x000d_</t>
  </si>
  <si>
    <t xml:space="preserve">NENACEŇOVAT-POPLATKY ZA LIKVIDACI ODPADŮ NEKONTAMINOVANÝCH - 02 01 03  SMÝCENÉ STROMY A KEŘE</t>
  </si>
  <si>
    <t>NENACEŇOVAT - SMÝCENÉ KŘOVINY KOLEMO KŘÍDEL A PILÍŘŮ</t>
  </si>
  <si>
    <t>R015330</t>
  </si>
  <si>
    <t>908</t>
  </si>
  <si>
    <t xml:space="preserve">NENACEŇOVAT - POPLATKY ZA LIKVIDACI ODPADŮ NEKONTAMINOVANÝCH - 17 05 04  KAMENNÁ SUŤ</t>
  </si>
  <si>
    <t>NENACEŇOVAT - VYBOURANÝ KÁMEN - ŘÍMSY A ZÁVĚRNÉ ZDI</t>
  </si>
  <si>
    <t xml:space="preserve"> "BOURÁNÍ ZÁVĚRNÝCH ZDÍ PRO NOVÉ PODRUŽNÉ ÚP:"_x000d_
 PRO NOVÝ ŽB ÚP NA P1: 4,8*1,0+0,6*0,5*3,1 = 5,730 [A]_x000d_
 PRO NOVÝ ŽB ÚP NA P4: 4,8*1,0+0,6*0,5*3,1 = 5,730 [B]_x000d_
 VYBOURANÉ KAMENNÉ ŘÍMSY(OBJEM VIZ POLOŽKA 31719): 3,6 = 3,600 [C]_x000d_
 (A+B+C)*2,5 = 37,650 [D]_x000d_</t>
  </si>
  <si>
    <t>R015660</t>
  </si>
  <si>
    <t>910</t>
  </si>
  <si>
    <t xml:space="preserve">NENACEŇOVAT - POPLATKY ZA LIKVIDACI ODPADŮ NEBEZPEČNÝCH - 17 02 04*  ŽELEZNIČNÍ PRAŽCE DŘEVĚNÉ - MOSTNICE</t>
  </si>
  <si>
    <t>NENACEŇOVAT - MOSTNICE A POZEDNICE</t>
  </si>
  <si>
    <t xml:space="preserve"> 0,110*(208+2) = 23,100 [A]_x000d_</t>
  </si>
  <si>
    <t>Očištění svahu od křovin</t>
  </si>
  <si>
    <t>odstranění křovin a stromů do průměru 100 mm
doprava dřevin bez ohledu na vzdálenost
spálení na hromadách nebo štěpkování</t>
  </si>
  <si>
    <t>13183</t>
  </si>
  <si>
    <t>HLOUBENÍ JAM ZAPAŽ I NEPAŽ TŘ II</t>
  </si>
  <si>
    <t xml:space="preserve"> "objemy viz 2.0.0.6"_x000d_
 OPĚRA O1 + K01: 9,6*1,4+1,6*25,7 = 54,560 [A]_x000d_
 PRO DRENÁŽE A GABIONY U O1:3,8*5,4+1,9*1,9*2,4+1,6*1,6*1,8+1,3*1,0*0,8+2,7*0,8*1,5 = 38,072 [B]_x000d_
 OPĚRA O2 +K05: 6,5*1,4+1,6*16,1 = 34,860 [C]_x000d_
 PRO DRENÁŽE A GABIONY U O2: 2,5*9,4+1,6*4,2*0,9+1,6*1,4*0,9 = 31,564 [D]_x000d_
 0,3*(a+b+c+d) = 47,717 [E]_x000d_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</si>
  <si>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</si>
  <si>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 xml:space="preserve"> "objemy viz 2.0.0.6"_x000d_
 OPĚRA O1 + K01: 9,6*1,4+1,6*25,7 = 54,560 [A]_x000d_
 PRO DRENÁŽE A GABIONY U O1:3,8*5,4+1,9*1,9*2,4+1,6*1,6*1,8+1,3*1,0*0,8+2,7*0,8*1,5 = 38,072 [B]_x000d_
 OPĚRA O2 +K05: 6,5*1,4+1,6*16,1 = 34,860 [C]_x000d_
 PRO DRENÁŽE A GABIONY U O2:2,5*9,4+1,6*4,2*0,9+1,6*1,4*0,9 = 31,564 [D]_x000d_
 0,7*(a+b+c+d) = 111,339 [E]_x000d_</t>
  </si>
  <si>
    <t>17110</t>
  </si>
  <si>
    <t>ULOŽENÍ SYPANINY DO NÁSYPŮ SE ZHUTNĚNÍM</t>
  </si>
  <si>
    <t>obsyp gaionů O1, O2 a šachet u O1</t>
  </si>
  <si>
    <t xml:space="preserve"> obsyp gaionů O1, O2 a šachet u O1: 47,5 = 47,500 [A]_x000d_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</si>
  <si>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</si>
  <si>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</si>
  <si>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</si>
  <si>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Uvedení dotčených pozemků do původního stavu.</t>
  </si>
  <si>
    <t xml:space="preserve"> 800.000000 = 800,000 [A]_x000d_</t>
  </si>
  <si>
    <t>Všeobecné úpravy musí zahrnovat úpravu území po uskutečnění stavby, tak jak je požadováno v zadávací dokumentaci s výjimkou těch prací, pro které jsou uvedeny samostatné položky.</t>
  </si>
  <si>
    <t>R12926</t>
  </si>
  <si>
    <t>ČIŠTĚNÍ KRAJNIC OD NÁNOSU TL. DO 300MM</t>
  </si>
  <si>
    <t>Obnova kamenného opevnění svahových kuželů, odstranění nánosů zeminy a drobné vegetace, očištění a lokální přeskládání a spárování</t>
  </si>
  <si>
    <t xml:space="preserve"> O1+K01:(31,1*1,1+5,6+2+23,3*1,1)*1,2+9,955*1,1*4,57 = 130,972 [A]_x000d_
 O2+K05:(18,7*1,1+19,3*1,1+1,9+5,5)*1,2+9,1*1,1*4,656 = 105,647 [B]_x000d_
 A+B = 236,619 [C]_x000d_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</si>
  <si>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</si>
  <si>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21264</t>
  </si>
  <si>
    <t>TRATIVODY KOMPLET Z TRUB Z PLAST HMOT DN DO 200MM</t>
  </si>
  <si>
    <t>Příčné drenáže za opěrami.</t>
  </si>
  <si>
    <t xml:space="preserve"> 6,3+9,4 = 15,700 [A]_x000d_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</si>
  <si>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</si>
  <si>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285392</t>
  </si>
  <si>
    <t>DODATEČNÉ KOTVENÍ VLEPENÍM BETONÁŘSKÉ VÝZTUŽE D DO 16MM DO VRTŮ</t>
  </si>
  <si>
    <t>Chemické kotvy zábradlí (LEPENÁ KOTVA DO KAMENE, KOTEVNÍ ŠROUB M16 DL. 200 mm, MIN. HLOUBKA OSAZENÍ 150 mm, VRT Ř18mm DL. MIN. 155 mm)</t>
  </si>
  <si>
    <t xml:space="preserve"> 46*4 = 184,000 [A]_x000d_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</si>
  <si>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</si>
  <si>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285394</t>
  </si>
  <si>
    <t>DODATEČNÉ KOTVENÍ VLEPENÍM BETONÁŘSKÉ VÝZTUŽE D DO 25MM DO VRTŮ</t>
  </si>
  <si>
    <t xml:space="preserve"> "KOTVENÍ NOVÉHO ÚP PODRUŽNÉHO LOŽISKA KE STÁVAJÍCÍMU PILÍŘI"_x000d_
 (12+3)*2 = 30,000 [A]_x000d_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</si>
  <si>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</si>
  <si>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31719</t>
  </si>
  <si>
    <t>ŘÍMSY Z KAMENE</t>
  </si>
  <si>
    <t>NOVÉ ŘÍMSOVÉ KAMENY</t>
  </si>
  <si>
    <t xml:space="preserve"> (0,7*0,6*0,35)*22 = 3,234 [A]_x000d_
 (0,82*0,59*0,35)*1 = 0,169 [B]_x000d_
 (0,94*0,60*0,35)*1 = 0,197 [C]_x000d_
 A+B+C = 3,600 [D]_x000d_</t>
  </si>
  <si>
    <t>Položka zahrnuje dodání předepsaného hlavního materiálu, spojovacího materiálu, vyzdění do předepsaného tavru, včetně mimostaveništní a vnitrostaveništní dopravy</t>
  </si>
  <si>
    <t>3272A1</t>
  </si>
  <si>
    <t>ZDI OPĚR, ZÁRUB, NÁBŘEŽ Z GABIONŮ RUČNĚ ROVNANÝCH, DRÁT O2,2MM, POVRCHOVÁ ÚPRAVA Zn + Al</t>
  </si>
  <si>
    <t>přechodové zídky u gabionů</t>
  </si>
  <si>
    <t xml:space="preserve"> O1:  1,76*1+1,76*1 = 3,520 [A]_x000d_
 O2:  2,46*1+5,76*1 = 8,220 [B]_x000d_
 (a+b) = 11,740 [C]_x000d_</t>
  </si>
  <si>
    <t>- položka zahrnuje dodávku a osazení drátěných košů s výplní lomovým kamenem.
- gabionové matrace se vykazují v pol.č.2722**.</t>
  </si>
  <si>
    <t>333325</t>
  </si>
  <si>
    <t>MOSTNÍ OPĚRY A KŘÍDLA ZE ŽELEZOVÉHO BETONU DO C30/37</t>
  </si>
  <si>
    <t>NOVÉ ÚP PODRUŽNÉHO LOŽISKA</t>
  </si>
  <si>
    <t xml:space="preserve"> OBJEM CELKEM (O1+O2): (1*1,21*3,005+0,425*2,43*1,720/2+0,14*1,54*0,76)*2 = 9,376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</si>
  <si>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</si>
  <si>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</t>
  </si>
  <si>
    <t>VÝZTUŽ MOST OPĚR A KŘÍDEL Z OCELI</t>
  </si>
  <si>
    <t xml:space="preserve"> 0,615*2 = 1,230 [A]_x000d_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</si>
  <si>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</si>
  <si>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451314</t>
  </si>
  <si>
    <t>PODKLADNÍ A VÝPLŇOVÉ VRSTVY Z PROSTÉHO BETONU C25/30</t>
  </si>
  <si>
    <t xml:space="preserve"> pod gabiony: 0,2*(2,15+2,15+3,15+6,15)*2 = 5,440 [A]_x000d_
 pod odláždění: (1,3+1,3+1,3)*0,2*1,1 = 0,858 [B]_x000d_
 a+b = 6,298 [D]_x000d_</t>
  </si>
  <si>
    <t>45131A</t>
  </si>
  <si>
    <t>PODKLADNÍ A VÝPLŇOVÉ VRSTVY Z PROSTÉHO BETONU C20/25</t>
  </si>
  <si>
    <t xml:space="preserve"> pod izolasci: (28,1+18,1)*2,4*0,15 = 16,632 [A]_x000d_
 pod skruž dn400: 3,14*0,75*0,75*0,2 = 0,353 [B]_x000d_
 a+b = 16,985 [C]_x000d_</t>
  </si>
  <si>
    <t>45147</t>
  </si>
  <si>
    <t>PODKL A VÝPLŇ VRSTVY Z MALTY PLASTICKÉ</t>
  </si>
  <si>
    <t xml:space="preserve"> ložiska: 6*(0,8*0,8*0,02)+2*(0,49*0,35*0,015+4*0,13) = 1,122 [A]_x000d_
 pozednice: 4*0,24*0,3*0,02 = 0,006 [B]_x000d_
 podlití zábradlí K01 K05:46*0.234*0.215*0.01 = 0,023 [C]_x000d_
 a+b+c = 1,151 [D]_x000d_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</si>
  <si>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</si>
  <si>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</si>
  <si>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</si>
  <si>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 xml:space="preserve"> revizní šacha:0,275*2,3*1,5+3,14*0,5*0,5*0,2 = 1,106 [A]_x000d_
 odtoková šachta:0,275*4*1,9 = 2,090 [B]_x000d_
 A+B = 3,196 [C]_x000d_</t>
  </si>
  <si>
    <t>položka zahrnuje dodávku předepsaného kameniva, mimostaveništní a vnitrostaveništní dopravu a jeho uložení
není-li v zadávací dokumentaci uvedeno jinak, jedná se o nakupovaný materiál</t>
  </si>
  <si>
    <t>457366</t>
  </si>
  <si>
    <t>VÝZTUŽ VYROVNÁVACÍHO A SPÁDOVÉHO BETONU Z KARI SÍTÍ</t>
  </si>
  <si>
    <t xml:space="preserve"> 0,130 = 0,130 [A]_x000d_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</si>
  <si>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</si>
  <si>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458523</t>
  </si>
  <si>
    <t>VÝPLŇ ZA OPĚRAMI A ZDMI Z KAMENIVA DRCENÉHO, INDEX ZHUTNĚNÍ ID DO 0,9</t>
  </si>
  <si>
    <t xml:space="preserve"> 01   3,2*22,4 = 71,680 [A]_x000d_
 02   3,2*78,5+5*14,313 = 322,765 [B]_x000d_
 A+B = 394,445 [C]_x000d_</t>
  </si>
  <si>
    <t>465512</t>
  </si>
  <si>
    <t>DLAŽBY Z LOMOVÉHO KAMENE NA MC</t>
  </si>
  <si>
    <t xml:space="preserve"> "DOPLNĚNÍ STÁVAJÍCÍ DLAŽBY ODHAD 30% STÁVAJÍCÍ PLOCHY:"_x000d_
 O1+K01:(31,1*1,1+5,6+2+23,3*1,1)*1,2+9,955*1,1*4,57 = 130,972 [A]_x000d_
 O2+K05:(18,7*1,1+19,3*1,1+1,9+5,5)*1,2+9,1*1,1*4,656 = 105,647 [B]_x000d_
 0,3*(A+B)*0,2 = 14,197 [C]_x000d_
 NOVÉ ODLÁŽDĚNÍ: (1,3+1,3+1,3)*0,2*1,1 = 0,858 [D]_x000d_
 C+D = 15,055 [E]_x000d_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</si>
  <si>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</si>
  <si>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R42194</t>
  </si>
  <si>
    <t>MOSTNÍ NOSNÉ DESKOVÉ KONSTR Z OCELI S 355</t>
  </si>
  <si>
    <t>materiál pro zesílení příhradových nosných konstrukcí K02, K03, K04 dle projektu, 3% z korozních důvodů</t>
  </si>
  <si>
    <t xml:space="preserve"> "Zesílení statické důvody dle projektu:"_x000d_
 K02:16,467 = 16,467 [A]_x000d_
 K03:42,276 = 42,276 [B]_x000d_
 K04:16,612 = 16,612 [C]_x000d_
 3%z hmot.stáv.OK: (79,5+175,8+79,5)*0,03 = 10,044 [D]_x000d_
 Celkem: A+B+C+D = 85,399 [E]_x000d_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</si>
  <si>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</si>
  <si>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MOSTNÍ NOSNÉ DESKOVÉ KONSTR Z OCELI S 235</t>
  </si>
  <si>
    <t>nové prvky z konstrukčních důvodů</t>
  </si>
  <si>
    <t xml:space="preserve"> Zábradlí - klenby:   2139 = 2139,000 [A]_x000d_
 Zábradlí - K02 + K03 + K04:   1265+1884+1265 = 4414,000 [B]_x000d_
 Podlahy - K02 + K03 + K04:   265+101+263 = 629,000 [C]_x000d_
 Revizní lávka:   4567 = 4567,000 [D]_x000d_
 Revizní žebřík:   2*111 = 222,000 [E]_x000d_
 30%PÚ: 0,3*8123,1 = 2436,930 [G]_x000d_
 Celkem: (A+B+C+D+E+G)/1000 = 14,408 [F]_x000d_</t>
  </si>
  <si>
    <t>R42817</t>
  </si>
  <si>
    <t>MOSTNÍ LOŽISKA Z VÁLCOVANÝCH NOSNÍKŮ</t>
  </si>
  <si>
    <t>KG</t>
  </si>
  <si>
    <t>podružná ložiska prodloužených podélníků, 2 ks</t>
  </si>
  <si>
    <t xml:space="preserve"> 112,7 = 112,700 [A]_x000d_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</si>
  <si>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</si>
  <si>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R428400</t>
  </si>
  <si>
    <t>MOSTNÍ LOŽISKA Z OCELI (OCELOLITINY) - ÚDRŽBA</t>
  </si>
  <si>
    <t>repasování ložisek, viz TZ</t>
  </si>
  <si>
    <t xml:space="preserve"> 4*3 = 12,000 [A]_x000d_</t>
  </si>
  <si>
    <t>- zahrnuje úpravu stávajících ložisek předepsanou v zadávací dokumentaci
- lešení a podpěrné konstrukce
- nastavení ložisek a odborná prohlídka
- dočasné zpevnění nebo naopak dočasné uvolnění ložisek</t>
  </si>
  <si>
    <t>R45747</t>
  </si>
  <si>
    <t>NESMRŠŤUJÍCÍ ZÁLIVKA</t>
  </si>
  <si>
    <t>VYSOKOPEVNOSTNÍ EXPANZNÍ NESMRŠŤUJÍCÍVODOTĚSNÁ ZÁLIVKOVÁ MALTA ZALITÍ KOTEV ŘÍMS</t>
  </si>
  <si>
    <t xml:space="preserve"> 46*0,09*0,09*0,05 = 0,019 [A]_x000d_</t>
  </si>
  <si>
    <t>položka zahrnuje:
- dodání zvláštní malty (plastmalty) předepsané kvality a její rozprostření v předepsané tloušťce a v předepsaném tvaru</t>
  </si>
  <si>
    <t>6</t>
  </si>
  <si>
    <t>Úpravy povrchů, podlahy, výplně otvorů</t>
  </si>
  <si>
    <t>62745</t>
  </si>
  <si>
    <t>SPÁROVÁNÍ STARÉHO ZDIVA CEMENTOVOU MALTOU</t>
  </si>
  <si>
    <t xml:space="preserve"> římsy K01: (29,2+26,3)*(0,1+0,35+0,65+0,35) = 80,475 [A]_x000d_
 úp P1:5,6*(1,23+1,63)/2+(1,4+5,6+1,8)*1 = 16,808 [B]_x000d_
 úp P2: 2,54*7,21+(2,54*7,21)*2*1 = 54,940 [C]_x000d_
 úp P3: 2,54*7,21+(2,54*7,21)*2*1 = 54,940 [D]_x000d_
 úp P4:5,5*(1,26+1,57)/2+(1,4+5,5+1,8)*1 = 16,483 [E]_x000d_
 římsy K05:(16,7+19,2)*(0,1+0,35+0,65+0,35) = 52,055 [F]_x000d_
 a+b+c+d+e+f = 275,701 [G]_x000d_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</si>
  <si>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</si>
  <si>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711509</t>
  </si>
  <si>
    <t>OCHRANA IZOLACE NA POVRCHU TEXTILIÍ</t>
  </si>
  <si>
    <t xml:space="preserve"> (28,1+18,1)*2,4 = 110,880 [A]_x000d_</t>
  </si>
  <si>
    <t xml:space="preserve">položka zahrnuje:
- dodání  předepsaného ochranného materiálu
- zřízení ochrany izolace</t>
  </si>
  <si>
    <t>78311</t>
  </si>
  <si>
    <t>PROTIKOROZ OCHRANA OCEL KONSTR NÁTĚREM JEDNOVRST</t>
  </si>
  <si>
    <t>PÁSOVÝ NÁTĚR NÝTOVANÝCH PLECHŮ</t>
  </si>
  <si>
    <t xml:space="preserve"> "PÁSOVÝ NÁTĚR:"_x000d_
 K02:25,54 = 25,540 [A]_x000d_
 K03:131,32 = 131,320 [B]_x000d_
 K04:25,54 = 25,540 [C]_x000d_
 odhad 10% z celkové plochy konstrukcí pro nové nýty za poškozené(položka č. 783161.1):0,1*3900 = 390,000 [D]_x000d_
 (A+B+C+D)*2 = 1144,800 [E]_x000d_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</si>
  <si>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</si>
  <si>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783121</t>
  </si>
  <si>
    <t>PROTIKOROZ OCHR OK NÁTĚREM VÍCEVRST SE ZÁKL S VYS OBSAHEM ZN</t>
  </si>
  <si>
    <t xml:space="preserve"> K03:2200 = 2200,000 [A]_x000d_
 K02+K04:850+850 = 1700,000 [B]_x000d_
 A+B = 3900,000 [C]_x000d_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</si>
  <si>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</si>
  <si>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 xml:space="preserve"> revizní lávka: 146 = 146,000 [A]_x000d_
 revizní žebřík: 7 = 7,000 [B]_x000d_
 podlaha K02, K04, K03: 191+328+191 = 710,000 [C]_x000d_
 podružné ložisko:1,2 = 1,200 [D]_x000d_
 nové prvky zesilující K02,K03,K04:247+659+251 = 1157,000 [E]_x000d_
 pojistné úhelníky.153 = 153,000 [F]_x000d_
 A+B+C+D+E+F = 2174,200 [G]_x000d_</t>
  </si>
  <si>
    <t>R711112</t>
  </si>
  <si>
    <t>IZOLACE BĚŽNÝCH KONSTRUKCÍ PROTI ZEMNÍ VLHKOSTI ASFALTOVÝMI PÁSY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</si>
  <si>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</si>
  <si>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R75732</t>
  </si>
  <si>
    <t>OCHRANNÁ OPATŘENÍ PROTI PŘEPĚTÍ - JISKŘIŠTĚ</t>
  </si>
  <si>
    <t xml:space="preserve"> 3.000000 = 3,000 [A]_x000d_</t>
  </si>
  <si>
    <t>81460</t>
  </si>
  <si>
    <t>POTRUBÍ Z TRUB BETONOVÝCH DN DO 800MM</t>
  </si>
  <si>
    <t>šachta u O1</t>
  </si>
  <si>
    <t xml:space="preserve"> 1,75 = 1,750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</si>
  <si>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</si>
  <si>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87334</t>
  </si>
  <si>
    <t>POTRUBÍ Z TRUB PLASTOVÝCH TLAKOVÝCH SVAŘOVANÝCH DN DO 200MM</t>
  </si>
  <si>
    <t>odvodnění šachty za O1</t>
  </si>
  <si>
    <t xml:space="preserve"> 3 = 3,000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</si>
  <si>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</si>
  <si>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87446</t>
  </si>
  <si>
    <t>POTRUBÍ Z TRUB PLASTOVÝCH ODPADNÍCH DN DO 400MM</t>
  </si>
  <si>
    <t>REVIZNÍ PLASTOVÁ ŠACHTA DN 400</t>
  </si>
  <si>
    <t xml:space="preserve"> 1,9 = 1,900 [A]_x000d_</t>
  </si>
  <si>
    <t>93261</t>
  </si>
  <si>
    <t>POCHOZÍ ROŠT Z KOMPOZITU - PŘEKRYTÍ ZRCADLA MOSTU</t>
  </si>
  <si>
    <t>rošty na služebních chodnících a revizních lávkách</t>
  </si>
  <si>
    <t xml:space="preserve"> K02:31,6 = 31,600 [A]_x000d_
 K03:38,8 = 38,800 [B]_x000d_
 K04:29,3 = 29,300 [C]_x000d_
 revizní lávky K02,K03 a K04:101,9 = 101,900 [D]_x000d_
 a+b+c+d = 201,600 [E]_x000d_</t>
  </si>
  <si>
    <t>položka zahrnuje:
- dodání a uložení předepsané konstrukce z předepsaného materiálu včetně vnitrostaveništní a mimostaveništní dopravy
- veškeré potřebné pomocné práce
- veškerý pomocný a upevňovací materiál</t>
  </si>
  <si>
    <t>936314</t>
  </si>
  <si>
    <t>DROBNÉ DOPLŇK KONSTR BETON MONOLIT DO C25/30</t>
  </si>
  <si>
    <t>Vyústění trativodu. Monolitický objekt z prostého betonu tl. 0,15m</t>
  </si>
  <si>
    <t xml:space="preserve"> 0,9*0,15*2+0,4*0,4 = 0,430 [A]_x000d_</t>
  </si>
  <si>
    <t>93650</t>
  </si>
  <si>
    <t>DROBNÉ DOPLŇK KONSTR KOVOVÉ</t>
  </si>
  <si>
    <t>užité podlahové plechy a pojistné úhelníky</t>
  </si>
  <si>
    <t xml:space="preserve"> "užité podlahové plechy""pojistné úhelníky"_x000d_
 K02:1881 = 1881,000 [A]_x000d_
 K03:1647 = 1647,000 [B]_x000d_
 K04:1884 = 1884,000 [C]_x000d_
 70%PÚ: 0,7*8123,1 = 5686,170 [D]_x000d_
 (a+b+c+d)/1000 = 11,098 [E]_x000d_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</si>
  <si>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</si>
  <si>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936501</t>
  </si>
  <si>
    <t>DROBNÉ DOPLŇK KONSTR KOVOVÉ NEREZ</t>
  </si>
  <si>
    <t>NEREZOVÉ ODVOŇOVAČE VE VRCHOLU KLENBY</t>
  </si>
  <si>
    <t xml:space="preserve"> 20 = 20,000 [A]_x000d_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</si>
  <si>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</si>
  <si>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938452</t>
  </si>
  <si>
    <t>OČIŠTĚNÍ ZDIVA OTRYSKÁNÍM NA SUCHO KŘEMIČ PÍSKEM</t>
  </si>
  <si>
    <t>položka zahrnuje otryskání zdiva opěr křemičitým pískem po spárování 100% plochy + likvidaci tryskacího abraziva včetně poplatku za uložení na skládku S-NO</t>
  </si>
  <si>
    <t>položka zahrnuje očištění předepsaným způsobem včetně odklizení vzniklého odpadu</t>
  </si>
  <si>
    <t>938652</t>
  </si>
  <si>
    <t>OČIŠTĚNÍ OCEL KONSTR OTRYSKÁNÍM NA SUCHO KŘEMIČ PÍSKEM</t>
  </si>
  <si>
    <t>položka zahrnuje otryskání stávajících ocelových kontrukcí + likvidaci tryskacího abraziva včetně poplatku za uložení na skládku S-NO</t>
  </si>
  <si>
    <t>96613</t>
  </si>
  <si>
    <t>BOURÁNÍ KONSTRUKCÍ Z KAMENE NA MC</t>
  </si>
  <si>
    <t xml:space="preserve"> "BOURÁNÍ ZÁVĚRNÝCH ZDÍ PRO NOVÉ PODRUŽNÉ ÚP:"_x000d_
 PRO NOVÝ ŽB ÚP NA P1: 4,8*1,0+0,6*0,5*3,1 = 5,730 [A]_x000d_
 PRO NOVÝ ŽB ÚP NA P4: 4,8*1,0+0,6*0,5*3,1 = 5,730 [B]_x000d_
 VYBOURANÉ KAMENNÉ ŘÍMSY(OBJEM VIZ POLOŽKA 31719): 3,6 = 3,600 [C]_x000d_
 A+B+C = 15,060 [D]_x000d_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</si>
  <si>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</si>
  <si>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96617</t>
  </si>
  <si>
    <t>BOURÁNÍ KONSTRUKCÍ ZE DŘEVA</t>
  </si>
  <si>
    <t>DEMONTÁŽ MOSTNIC A POZEDNIC</t>
  </si>
  <si>
    <t xml:space="preserve"> (2,6*4+2,72*110+2,56*8+2,4*88)*0,24*0,26 = 33,776 [A]_x000d_</t>
  </si>
  <si>
    <t>96718</t>
  </si>
  <si>
    <t>VYBOURÁNÍ ČÁSTÍ KONSTRUKCÍ KOVOVÝCH</t>
  </si>
  <si>
    <t>demontáž ocelových částí</t>
  </si>
  <si>
    <t xml:space="preserve"> K02:8,472 = 8,472 [A]_x000d_
 K03:8,332 = 8,332 [B]_x000d_
 K04:8,472 = 8,472 [C]_x000d_
 POJISTNÉ ÚHELNÍKY:7,136 = 7,136 [D]_x000d_
 ZÁBRADLÍ KLENBY:2,152 = 2,152 [E]_x000d_
 A+B+C+D+E = 34,564 [F]_x000d_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</si>
  <si>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</si>
  <si>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</si>
  <si>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</si>
  <si>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 xml:space="preserve"> 2*3 = 6,000 [A]_x000d_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</si>
  <si>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</si>
  <si>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R93311</t>
  </si>
  <si>
    <t>ZATĚŽOVACÍ ZKOUŠKA MOSTU STATICKÁ</t>
  </si>
  <si>
    <t>Tato SZZ bude provedena na poli 3 a 4.. Zatížení bude provedeno dvojicí vhodných lokomotiv. Na zkoušené NK budou provedeny 2 zatěžovací stavy.
Mimo statické zatížení budou na poli 3 provedeny další min. 2 zatěžovací stavy zaměřené na brzdné a rozjezdové účinky na mostovku.</t>
  </si>
  <si>
    <t xml:space="preserve"> 1 = 1,000 [A]_x000d_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</si>
  <si>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</si>
  <si>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R93650</t>
  </si>
  <si>
    <t>KS</t>
  </si>
  <si>
    <t xml:space="preserve">TABULKA S LETOPOČTEM REKONSTRUKCE A DATEM NÁTĚRU OK
TABULKA - POZOR ZÚŽENÝ VMP  + ŽLUTOČERNÝ NÁTĚ KRAJNÍCH SLOUPKŮ</t>
  </si>
  <si>
    <t xml:space="preserve"> 10 = 10,000 [A]_x000d_</t>
  </si>
  <si>
    <t>R94490</t>
  </si>
  <si>
    <t>OCHRANNÁ KONSTRUKCE</t>
  </si>
  <si>
    <t>Zaplachování konstrukcí pro zachycení abraziva a barvy.</t>
  </si>
  <si>
    <t xml:space="preserve"> "Zaplachování konstrukcí pro zachycení abraziva a barvy."_x000d_
 K02,K03,K04: 2*(125+330+125)+2*190+322,5 = 1862,500 [A]_x000d_</t>
  </si>
  <si>
    <t>Položka zahrnuje dovoz, montáž, údržbu, opotřebení (nájemné), demontáž, konzervaci, odvoz.</t>
  </si>
  <si>
    <t>R94590</t>
  </si>
  <si>
    <t>ZAVĚŠENÉ PRACOVNÍ LEŠENÍ</t>
  </si>
  <si>
    <t>LEŠENÍ PRO REKONSTRUKCI OK</t>
  </si>
  <si>
    <t xml:space="preserve"> K02,K03,K04: 2*(125+330+125)+2*190+322,5 = 1862,500 [A]_x000d_</t>
  </si>
  <si>
    <t>SO 98-98</t>
  </si>
  <si>
    <t>Dokumentace stavby</t>
  </si>
  <si>
    <t>VSEOB001</t>
  </si>
  <si>
    <t>Dokumentace skutečného provedení stavby, geodetická část</t>
  </si>
  <si>
    <t>Předání 3x tištěná + 3x digitální forma CD</t>
  </si>
  <si>
    <t xml:space="preserve">"V této položce ocení dodavatel náklady na geodetickou část dokumentace skutečného provedení.   
Měrnou jednotkou je KOMPLET=KPL, kterou je soubor všech objektů stavby, předání 3x tištěná + 3x digitální forma CD."</t>
  </si>
  <si>
    <t>VSEOB002</t>
  </si>
  <si>
    <t>Dokumentace skutečného provedení stavby, technická část</t>
  </si>
  <si>
    <t>Předání 3 x tištěná forma
včetně DSPS mostu v km 35,579 kam zasahuje úprava žel.svršku této akce</t>
  </si>
  <si>
    <t xml:space="preserve">"V této položce ocení dodavatel náklady na  dokumentaci skutečného provedení, vyjma geodetické části a vyjma digitální dokumentace.   
Měrnou jednotkou je KOMPLET=KPL, kterou je soubor všech objektů stavby, předání 3 x tištěná forma."</t>
  </si>
  <si>
    <t>VSEOB003</t>
  </si>
  <si>
    <t>Dokumentace skutečného provedení stavby, dokladová část</t>
  </si>
  <si>
    <t>Předání 3 x digitální forma CD</t>
  </si>
  <si>
    <t xml:space="preserve">"V této položce ocení dodavatel náklady na zpracování dokumentace skutečného provedení v digitální podobě.   
Měrnou jednotkou je KOMPLET=KPL, kterou je soubor všech objektů stavby, předání 3 x digitální forma CD."</t>
  </si>
  <si>
    <t>Ostatní</t>
  </si>
  <si>
    <t>VSEOB005</t>
  </si>
  <si>
    <t>Osvědčení o shodě notifikovanou osobou</t>
  </si>
  <si>
    <t xml:space="preserve"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</si>
  <si>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</si>
  <si>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</si>
  <si>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 xml:space="preserve"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</si>
  <si>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VSEOB007</t>
  </si>
  <si>
    <t>Nájmy hrazené zhotovitelem</t>
  </si>
  <si>
    <t>Pronájmy pozemků pro účely stavby v období dle harmonogramu stavby</t>
  </si>
  <si>
    <t>VSEOB008</t>
  </si>
  <si>
    <t>Exkurze na stavbu</t>
  </si>
  <si>
    <t>SO 90-90</t>
  </si>
  <si>
    <t xml:space="preserve">POPLATKY ZA LIKVIDACI ODPADŮ NEKONTAMINOVANÝCH - 17 05 04  VYTĚŽENÉ ZEMINY A HORNINY -  II. TŘÍDA TĚŽITELNOSTI</t>
  </si>
  <si>
    <t>NÁNOSY ZEMINY Z OČIŠTĚNÉ DLAŽBY:</t>
  </si>
  <si>
    <t xml:space="preserve"> NÁNOSY ZEMINY Z OČIŠTĚNÉ DLAŽBY: 236,6*0,3 = 70,980 [A]_x000d_
 ŽEL. SPODEK: (1601-76)*1,8 = 2745,000 [B]_x000d_
 A+B = 2815,980 [C]_x000d_</t>
  </si>
  <si>
    <t xml:space="preserve">POPLATKY ZA LIKVIDACI ODPADŮ NEKONTAMINOVANÝCH - 17 01 01  BETON Z DEMOLIC OBJEKTŮ, ZÁKLADŮ TV</t>
  </si>
  <si>
    <t xml:space="preserve"> hektometrovníky  4*0,157 = 0,628 [A]_x000d_
 bet. ze základů návěstí  0,35*2,2 = 0,770 [B]_x000d_
 Celkové množství 1.398000 = 1,398 [C]_x000d_</t>
  </si>
  <si>
    <t xml:space="preserve">POPLATKY ZA LIKVIDACI ODPADŮ NEKONTAMINOVANÝCH - 17 05 08  ŠTĚRK Z KOLEJIŠTĚ (ODPAD PO RECYKLACI)</t>
  </si>
  <si>
    <t xml:space="preserve"> "objemy viz 2.0.0.6"_x000d_
 OPĚRA O1 + K01: 9,6*1,4+1,6*25,7 = 54,560 [A]_x000d_
 PRO DRENÁŽE A GABIONY U O1:3,8*5,4+1,9*1,9*2,4+1,6*1,6*1,8+1,3*1,0*0,8+2,7*0,8*1,5 = 38,072 [B]_x000d_
 OPĚRA O2 +K05: 6,5*1,4+1,6*16,1 = 34,860 [C]_x000d_
 PRO DRENÁŽE A GABIONY U O2: 2,5*9,4+1,6*4,2*0,8+1,6*1,4*0,8 = 30,668 [D]_x000d_
 0,7*(a+b+c+d)*2,1+436*2,035 = 1119,755 [E]_x000d_</t>
  </si>
  <si>
    <t xml:space="preserve">POPLATKY ZA LIKVIDACI ODPADŮ NEKONTAMINOVANÝCH - 02 01 03  SMÝCENÉ STROMY A KEŘE</t>
  </si>
  <si>
    <t xml:space="preserve"> 2,5+2 = 4,500 [A]_x000d_</t>
  </si>
  <si>
    <t xml:space="preserve">POPLATKY ZA LIKVIDACI ODPADŮ NEKONTAMINOVANÝCH - 17 01 01  ŽELEZNIČNÍ PRAŽCE BETONOVÉ</t>
  </si>
  <si>
    <t xml:space="preserve"> bet. pražce z rovnaniny 6ks 6*0,250 = 1,500 [A]_x000d_
 Celkové množství 1.500000 = 1,500 [B]_x000d_</t>
  </si>
  <si>
    <t xml:space="preserve">POPLATKY ZA LIKVIDACI ODPADŮ NEKONTAMINOVANÝCH - 17 02 03  POLYETYLÉNOVÉ  PODLOŽKY (ŽEL. SVRŠEK)</t>
  </si>
  <si>
    <t xml:space="preserve"> 956*0,0009 = 0,860 [A]_x000d_
 Celkové množství 0.860000 = 0,860 [B]_x000d_</t>
  </si>
  <si>
    <t xml:space="preserve">POPLATKY ZA LIKVIDACI ODPADŮ NEKONTAMINOVANÝCH - 07 02 99  PRYŽOVÉ PODLOŽKY (ŽEL. SVRŠEK)</t>
  </si>
  <si>
    <t xml:space="preserve"> (285+134+954+162)*0,000163 = 0,250 [A]_x000d_
 Celkové množství 0.250000 = 0,250 [B]_x000d_</t>
  </si>
  <si>
    <t xml:space="preserve">POPLATKY ZA LIKVIDACI ODPADŮ NEKONTAMINOVANÝCH - 17 05 04  KAMENNÁ SUŤ</t>
  </si>
  <si>
    <t>VYBOURANÝ KÁMEN - ŘÍMSY A ZÁVĚRNÉ ZDI</t>
  </si>
  <si>
    <t xml:space="preserve">POPLATKY ZA LIKVIDACI ODPADŮ NEBEZPEČNÝCH - 17 02 04*  ŽELEZNIČNÍ PRAŽCE DŘEVĚNÉ</t>
  </si>
  <si>
    <t xml:space="preserve"> 478*0,1 = 47,800 [A]_x000d_
 Celkové množství 47.800000 = 47,800 [B]_x000d_</t>
  </si>
  <si>
    <t xml:space="preserve">POPLATKY ZA LIKVIDACI ODPADŮ NEBEZPEČNÝCH - 17 02 04*  ŽELEZNIČNÍ PRAŽCE DŘEVĚNÉ - MOSTNICE</t>
  </si>
  <si>
    <t>MOSTNICE A POZEDNICE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</si>
</sst>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C10+C13+C15+C17+C19</f>
        <v>0</v>
      </c>
    </row>
    <row r="7" ht="13">
      <c r="B7" s="7" t="s">
        <v>5</v>
      </c>
      <c r="C7" s="8">
        <f>E10+E13+E15+E17+E19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13</v>
      </c>
      <c r="C11" s="11">
        <f>'SO 11-10-01'!M8</f>
        <v>0</v>
      </c>
      <c r="D11" s="11">
        <f>SUMIFS('SO 11-10-01'!O:O,'SO 11-10-01'!A:A,"P")</f>
        <v>0</v>
      </c>
      <c r="E11" s="11">
        <f>C11+D11</f>
        <v>0</v>
      </c>
      <c r="F11" s="12">
        <f>'SO 11-10-01'!T7</f>
        <v>0</v>
      </c>
    </row>
    <row r="12">
      <c r="A12" s="10" t="s">
        <v>15</v>
      </c>
      <c r="B12" s="10" t="s">
        <v>16</v>
      </c>
      <c r="C12" s="11">
        <f>'SO 11-10-01.01'!M8</f>
        <v>0</v>
      </c>
      <c r="D12" s="11">
        <f>SUMIFS('SO 11-10-01.01'!O:O,'SO 11-10-01.01'!A:A,"P")</f>
        <v>0</v>
      </c>
      <c r="E12" s="11">
        <f>C12+D12</f>
        <v>0</v>
      </c>
      <c r="F12" s="12">
        <f>'SO 11-10-01.01'!T7</f>
        <v>0</v>
      </c>
    </row>
    <row r="13">
      <c r="A13" s="10" t="s">
        <v>17</v>
      </c>
      <c r="B13" s="10" t="s">
        <v>18</v>
      </c>
      <c r="C13" s="11">
        <f>C14</f>
        <v>0</v>
      </c>
      <c r="D13" s="11">
        <f>D14</f>
        <v>0</v>
      </c>
      <c r="E13" s="11">
        <f>C13+D13</f>
        <v>0</v>
      </c>
      <c r="F13" s="12">
        <f>F14</f>
        <v>0</v>
      </c>
    </row>
    <row r="14">
      <c r="A14" s="10" t="s">
        <v>19</v>
      </c>
      <c r="B14" s="10" t="s">
        <v>18</v>
      </c>
      <c r="C14" s="11">
        <f>'SO 11-11-01'!M8</f>
        <v>0</v>
      </c>
      <c r="D14" s="11">
        <f>SUMIFS('SO 11-11-01'!O:O,'SO 11-11-01'!A:A,"P")</f>
        <v>0</v>
      </c>
      <c r="E14" s="11">
        <f>C14+D14</f>
        <v>0</v>
      </c>
      <c r="F14" s="12">
        <f>'SO 11-11-01'!T7</f>
        <v>0</v>
      </c>
    </row>
    <row r="15">
      <c r="A15" s="10" t="s">
        <v>20</v>
      </c>
      <c r="B15" s="10" t="s">
        <v>21</v>
      </c>
      <c r="C15" s="11">
        <f>C16</f>
        <v>0</v>
      </c>
      <c r="D15" s="11">
        <f>D16</f>
        <v>0</v>
      </c>
      <c r="E15" s="11">
        <f>C15+D15</f>
        <v>0</v>
      </c>
      <c r="F15" s="12">
        <f>F16</f>
        <v>0</v>
      </c>
    </row>
    <row r="16">
      <c r="A16" s="10" t="s">
        <v>22</v>
      </c>
      <c r="B16" s="10" t="s">
        <v>23</v>
      </c>
      <c r="C16" s="11">
        <f>'SO 11-20-01'!M8</f>
        <v>0</v>
      </c>
      <c r="D16" s="11">
        <f>SUMIFS('SO 11-20-01'!O:O,'SO 11-20-01'!A:A,"P")</f>
        <v>0</v>
      </c>
      <c r="E16" s="11">
        <f>C16+D16</f>
        <v>0</v>
      </c>
      <c r="F16" s="12">
        <f>'SO 11-20-01'!T7</f>
        <v>0</v>
      </c>
    </row>
    <row r="17">
      <c r="A17" s="10" t="s">
        <v>24</v>
      </c>
      <c r="B17" s="10" t="s">
        <v>25</v>
      </c>
      <c r="C17" s="11">
        <f>C18</f>
        <v>0</v>
      </c>
      <c r="D17" s="11">
        <f>D18</f>
        <v>0</v>
      </c>
      <c r="E17" s="11">
        <f>C17+D17</f>
        <v>0</v>
      </c>
      <c r="F17" s="12">
        <f>F18</f>
        <v>0</v>
      </c>
    </row>
    <row r="18">
      <c r="A18" s="10" t="s">
        <v>26</v>
      </c>
      <c r="B18" s="10" t="s">
        <v>25</v>
      </c>
      <c r="C18" s="11">
        <f>'SO 98-98'!M8</f>
        <v>0</v>
      </c>
      <c r="D18" s="11">
        <f>SUMIFS('SO 98-98'!O:O,'SO 98-98'!A:A,"P")</f>
        <v>0</v>
      </c>
      <c r="E18" s="11">
        <f>C18+D18</f>
        <v>0</v>
      </c>
      <c r="F18" s="12">
        <f>'SO 98-98'!T7</f>
        <v>0</v>
      </c>
    </row>
    <row r="19">
      <c r="A19" s="10" t="s">
        <v>27</v>
      </c>
      <c r="B19" s="10" t="s">
        <v>28</v>
      </c>
      <c r="C19" s="11">
        <f>C20</f>
        <v>0</v>
      </c>
      <c r="D19" s="11">
        <f>D20</f>
        <v>0</v>
      </c>
      <c r="E19" s="11">
        <f>C19+D19</f>
        <v>0</v>
      </c>
      <c r="F19" s="12">
        <f>F20</f>
        <v>0</v>
      </c>
    </row>
    <row r="20">
      <c r="A20" s="10" t="s">
        <v>29</v>
      </c>
      <c r="B20" s="10" t="s">
        <v>28</v>
      </c>
      <c r="C20" s="11">
        <f>'SO 90-90'!M8</f>
        <v>0</v>
      </c>
      <c r="D20" s="11">
        <f>SUMIFS('SO 90-90'!O:O,'SO 90-90'!A:A,"P")</f>
        <v>0</v>
      </c>
      <c r="E20" s="11">
        <f>C20+D20</f>
        <v>0</v>
      </c>
      <c r="F20" s="12">
        <f>'SO 90-90'!T7</f>
        <v>0</v>
      </c>
    </row>
    <row r="21">
      <c r="A21" s="13"/>
      <c r="B21" s="13"/>
      <c r="C21" s="14"/>
      <c r="D21" s="14"/>
      <c r="E21" s="14"/>
      <c r="F21" s="15"/>
    </row>
  </sheetData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COUNTIFS(L8:L185,"=0",A8:A185,"P")+COUNTIFS(L8:L185,"",A8:A185,"P")+SUM(Q8:Q185)</f>
        <v>0</v>
      </c>
    </row>
    <row r="8" ht="13">
      <c r="A8" s="1" t="s">
        <v>50</v>
      </c>
      <c r="C8" s="22" t="s">
        <v>51</v>
      </c>
      <c r="E8" s="23" t="s">
        <v>13</v>
      </c>
      <c r="L8" s="24">
        <f>L9+L34+L107+L116</f>
        <v>0</v>
      </c>
      <c r="M8" s="24">
        <f>M9+M34+M107+M116</f>
        <v>0</v>
      </c>
      <c r="N8" s="25"/>
    </row>
    <row r="9" ht="13">
      <c r="A9" s="1" t="s">
        <v>52</v>
      </c>
      <c r="C9" s="22" t="s">
        <v>53</v>
      </c>
      <c r="E9" s="23" t="s">
        <v>54</v>
      </c>
      <c r="L9" s="24">
        <f>SUMIFS(L10:L33,A10:A33,"P")</f>
        <v>0</v>
      </c>
      <c r="M9" s="24">
        <f>SUMIFS(M10:M33,A10:A33,"P")</f>
        <v>0</v>
      </c>
      <c r="N9" s="25"/>
    </row>
    <row r="10" ht="25">
      <c r="A10" s="1" t="s">
        <v>55</v>
      </c>
      <c r="B10" s="1">
        <v>1</v>
      </c>
      <c r="C10" s="26" t="s">
        <v>56</v>
      </c>
      <c r="D10" t="s">
        <v>57</v>
      </c>
      <c r="E10" s="27" t="s">
        <v>58</v>
      </c>
      <c r="F10" s="28" t="s">
        <v>59</v>
      </c>
      <c r="G10" s="29">
        <v>1.3979999999999999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60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61</v>
      </c>
      <c r="E11" s="27" t="s">
        <v>62</v>
      </c>
    </row>
    <row r="12" ht="39">
      <c r="A12" s="1" t="s">
        <v>63</v>
      </c>
      <c r="E12" s="32" t="s">
        <v>64</v>
      </c>
    </row>
    <row r="13" ht="162.5">
      <c r="A13" s="1" t="s">
        <v>65</v>
      </c>
      <c r="E13" s="27" t="s">
        <v>66</v>
      </c>
    </row>
    <row r="14" ht="25">
      <c r="A14" s="1" t="s">
        <v>55</v>
      </c>
      <c r="B14" s="1">
        <v>2</v>
      </c>
      <c r="C14" s="26" t="s">
        <v>67</v>
      </c>
      <c r="D14" t="s">
        <v>68</v>
      </c>
      <c r="E14" s="27" t="s">
        <v>69</v>
      </c>
      <c r="F14" s="28" t="s">
        <v>59</v>
      </c>
      <c r="G14" s="29">
        <v>887.25999999999999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60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61</v>
      </c>
      <c r="E15" s="27" t="s">
        <v>62</v>
      </c>
    </row>
    <row r="16" ht="26">
      <c r="A16" s="1" t="s">
        <v>63</v>
      </c>
      <c r="E16" s="32" t="s">
        <v>70</v>
      </c>
    </row>
    <row r="17" ht="162.5">
      <c r="A17" s="1" t="s">
        <v>65</v>
      </c>
      <c r="E17" s="27" t="s">
        <v>66</v>
      </c>
    </row>
    <row r="18" ht="25">
      <c r="A18" s="1" t="s">
        <v>55</v>
      </c>
      <c r="B18" s="1">
        <v>3</v>
      </c>
      <c r="C18" s="26" t="s">
        <v>71</v>
      </c>
      <c r="D18" t="s">
        <v>72</v>
      </c>
      <c r="E18" s="27" t="s">
        <v>73</v>
      </c>
      <c r="F18" s="28" t="s">
        <v>59</v>
      </c>
      <c r="G18" s="29">
        <v>0.85999999999999999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60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61</v>
      </c>
      <c r="E19" s="27" t="s">
        <v>62</v>
      </c>
    </row>
    <row r="20" ht="26">
      <c r="A20" s="1" t="s">
        <v>63</v>
      </c>
      <c r="E20" s="32" t="s">
        <v>74</v>
      </c>
    </row>
    <row r="21" ht="162.5">
      <c r="A21" s="1" t="s">
        <v>65</v>
      </c>
      <c r="E21" s="27" t="s">
        <v>66</v>
      </c>
    </row>
    <row r="22" ht="25">
      <c r="A22" s="1" t="s">
        <v>55</v>
      </c>
      <c r="B22" s="1">
        <v>4</v>
      </c>
      <c r="C22" s="26" t="s">
        <v>75</v>
      </c>
      <c r="D22" t="s">
        <v>76</v>
      </c>
      <c r="E22" s="27" t="s">
        <v>77</v>
      </c>
      <c r="F22" s="28" t="s">
        <v>59</v>
      </c>
      <c r="G22" s="29">
        <v>0.25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60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61</v>
      </c>
      <c r="E23" s="27" t="s">
        <v>62</v>
      </c>
    </row>
    <row r="24" ht="26">
      <c r="A24" s="1" t="s">
        <v>63</v>
      </c>
      <c r="E24" s="32" t="s">
        <v>78</v>
      </c>
    </row>
    <row r="25" ht="162.5">
      <c r="A25" s="1" t="s">
        <v>65</v>
      </c>
      <c r="E25" s="27" t="s">
        <v>66</v>
      </c>
    </row>
    <row r="26" ht="25">
      <c r="A26" s="1" t="s">
        <v>55</v>
      </c>
      <c r="B26" s="1">
        <v>5</v>
      </c>
      <c r="C26" s="26" t="s">
        <v>79</v>
      </c>
      <c r="D26" t="s">
        <v>80</v>
      </c>
      <c r="E26" s="27" t="s">
        <v>81</v>
      </c>
      <c r="F26" s="28" t="s">
        <v>59</v>
      </c>
      <c r="G26" s="29">
        <v>47.799999999999997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60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61</v>
      </c>
      <c r="E27" s="27" t="s">
        <v>62</v>
      </c>
    </row>
    <row r="28" ht="13">
      <c r="A28" s="1" t="s">
        <v>63</v>
      </c>
      <c r="E28" s="32" t="s">
        <v>82</v>
      </c>
    </row>
    <row r="29" ht="162.5">
      <c r="A29" s="1" t="s">
        <v>65</v>
      </c>
      <c r="E29" s="27" t="s">
        <v>66</v>
      </c>
    </row>
    <row r="30">
      <c r="A30" s="1" t="s">
        <v>55</v>
      </c>
      <c r="B30" s="1">
        <v>6</v>
      </c>
      <c r="C30" s="26" t="s">
        <v>83</v>
      </c>
      <c r="D30" t="s">
        <v>62</v>
      </c>
      <c r="E30" s="27" t="s">
        <v>84</v>
      </c>
      <c r="F30" s="28" t="s">
        <v>85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60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61</v>
      </c>
      <c r="E31" s="27" t="s">
        <v>62</v>
      </c>
    </row>
    <row r="32" ht="26">
      <c r="A32" s="1" t="s">
        <v>63</v>
      </c>
      <c r="E32" s="32" t="s">
        <v>86</v>
      </c>
    </row>
    <row r="33" ht="87.5">
      <c r="A33" s="1" t="s">
        <v>65</v>
      </c>
      <c r="E33" s="27" t="s">
        <v>87</v>
      </c>
    </row>
    <row r="34" ht="13">
      <c r="A34" s="1" t="s">
        <v>52</v>
      </c>
      <c r="C34" s="22" t="s">
        <v>88</v>
      </c>
      <c r="E34" s="23" t="s">
        <v>89</v>
      </c>
      <c r="L34" s="24">
        <f>SUMIFS(L35:L106,A35:A106,"P")</f>
        <v>0</v>
      </c>
      <c r="M34" s="24">
        <f>SUMIFS(M35:M106,A35:A106,"P")</f>
        <v>0</v>
      </c>
      <c r="N34" s="25"/>
    </row>
    <row r="35">
      <c r="A35" s="1" t="s">
        <v>55</v>
      </c>
      <c r="B35" s="1">
        <v>7</v>
      </c>
      <c r="C35" s="26" t="s">
        <v>90</v>
      </c>
      <c r="D35" t="s">
        <v>62</v>
      </c>
      <c r="E35" s="27" t="s">
        <v>91</v>
      </c>
      <c r="F35" s="28" t="s">
        <v>92</v>
      </c>
      <c r="G35" s="29">
        <v>843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60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61</v>
      </c>
      <c r="E36" s="27" t="s">
        <v>62</v>
      </c>
    </row>
    <row r="37">
      <c r="A37" s="1" t="s">
        <v>63</v>
      </c>
    </row>
    <row r="38" ht="87.5">
      <c r="A38" s="1" t="s">
        <v>65</v>
      </c>
      <c r="E38" s="27" t="s">
        <v>93</v>
      </c>
    </row>
    <row r="39">
      <c r="A39" s="1" t="s">
        <v>55</v>
      </c>
      <c r="B39" s="1">
        <v>8</v>
      </c>
      <c r="C39" s="26" t="s">
        <v>94</v>
      </c>
      <c r="D39" t="s">
        <v>62</v>
      </c>
      <c r="E39" s="27" t="s">
        <v>95</v>
      </c>
      <c r="F39" s="28" t="s">
        <v>92</v>
      </c>
      <c r="G39" s="29">
        <v>35.247999999999998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60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61</v>
      </c>
      <c r="E40" s="27" t="s">
        <v>62</v>
      </c>
    </row>
    <row r="41" ht="39">
      <c r="A41" s="1" t="s">
        <v>63</v>
      </c>
      <c r="E41" s="32" t="s">
        <v>96</v>
      </c>
    </row>
    <row r="42" ht="87.5">
      <c r="A42" s="1" t="s">
        <v>65</v>
      </c>
      <c r="E42" s="27" t="s">
        <v>93</v>
      </c>
    </row>
    <row r="43" ht="25">
      <c r="A43" s="1" t="s">
        <v>55</v>
      </c>
      <c r="B43" s="1">
        <v>9</v>
      </c>
      <c r="C43" s="26" t="s">
        <v>97</v>
      </c>
      <c r="D43" t="s">
        <v>62</v>
      </c>
      <c r="E43" s="27" t="s">
        <v>98</v>
      </c>
      <c r="F43" s="28" t="s">
        <v>99</v>
      </c>
      <c r="G43" s="29">
        <v>154.33799999999999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60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61</v>
      </c>
      <c r="E44" s="27" t="s">
        <v>62</v>
      </c>
    </row>
    <row r="45" ht="26">
      <c r="A45" s="1" t="s">
        <v>63</v>
      </c>
      <c r="E45" s="32" t="s">
        <v>100</v>
      </c>
    </row>
    <row r="46" ht="312.5">
      <c r="A46" s="1" t="s">
        <v>65</v>
      </c>
      <c r="E46" s="27" t="s">
        <v>101</v>
      </c>
    </row>
    <row r="47">
      <c r="A47" s="1" t="s">
        <v>55</v>
      </c>
      <c r="B47" s="1">
        <v>10</v>
      </c>
      <c r="C47" s="26" t="s">
        <v>102</v>
      </c>
      <c r="D47" t="s">
        <v>62</v>
      </c>
      <c r="E47" s="27" t="s">
        <v>103</v>
      </c>
      <c r="F47" s="28" t="s">
        <v>99</v>
      </c>
      <c r="G47" s="29">
        <v>12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60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61</v>
      </c>
      <c r="E48" s="27" t="s">
        <v>62</v>
      </c>
    </row>
    <row r="49" ht="13">
      <c r="A49" s="1" t="s">
        <v>63</v>
      </c>
      <c r="E49" s="32" t="s">
        <v>104</v>
      </c>
    </row>
    <row r="50" ht="312.5">
      <c r="A50" s="1" t="s">
        <v>65</v>
      </c>
      <c r="E50" s="27" t="s">
        <v>105</v>
      </c>
    </row>
    <row r="51" ht="25">
      <c r="A51" s="1" t="s">
        <v>55</v>
      </c>
      <c r="B51" s="1">
        <v>11</v>
      </c>
      <c r="C51" s="26" t="s">
        <v>106</v>
      </c>
      <c r="D51" t="s">
        <v>62</v>
      </c>
      <c r="E51" s="27" t="s">
        <v>107</v>
      </c>
      <c r="F51" s="28" t="s">
        <v>99</v>
      </c>
      <c r="G51" s="29">
        <v>160.19999999999999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60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61</v>
      </c>
      <c r="E52" s="27" t="s">
        <v>62</v>
      </c>
    </row>
    <row r="53" ht="26">
      <c r="A53" s="1" t="s">
        <v>63</v>
      </c>
      <c r="E53" s="32" t="s">
        <v>108</v>
      </c>
    </row>
    <row r="54" ht="312.5">
      <c r="A54" s="1" t="s">
        <v>65</v>
      </c>
      <c r="E54" s="27" t="s">
        <v>105</v>
      </c>
    </row>
    <row r="55" ht="25">
      <c r="A55" s="1" t="s">
        <v>55</v>
      </c>
      <c r="B55" s="1">
        <v>12</v>
      </c>
      <c r="C55" s="26" t="s">
        <v>109</v>
      </c>
      <c r="D55" t="s">
        <v>62</v>
      </c>
      <c r="E55" s="27" t="s">
        <v>110</v>
      </c>
      <c r="F55" s="28" t="s">
        <v>99</v>
      </c>
      <c r="G55" s="29">
        <v>117.93000000000001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60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61</v>
      </c>
      <c r="E56" s="27" t="s">
        <v>62</v>
      </c>
    </row>
    <row r="57">
      <c r="A57" s="1" t="s">
        <v>63</v>
      </c>
    </row>
    <row r="58" ht="312.5">
      <c r="A58" s="1" t="s">
        <v>65</v>
      </c>
      <c r="E58" s="27" t="s">
        <v>101</v>
      </c>
    </row>
    <row r="59" ht="25">
      <c r="A59" s="1" t="s">
        <v>55</v>
      </c>
      <c r="B59" s="1">
        <v>13</v>
      </c>
      <c r="C59" s="26" t="s">
        <v>111</v>
      </c>
      <c r="D59" t="s">
        <v>62</v>
      </c>
      <c r="E59" s="27" t="s">
        <v>112</v>
      </c>
      <c r="F59" s="28" t="s">
        <v>99</v>
      </c>
      <c r="G59" s="29">
        <v>43.171999999999997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60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61</v>
      </c>
      <c r="E60" s="27" t="s">
        <v>62</v>
      </c>
    </row>
    <row r="61" ht="26">
      <c r="A61" s="1" t="s">
        <v>63</v>
      </c>
      <c r="E61" s="32" t="s">
        <v>113</v>
      </c>
    </row>
    <row r="62" ht="300">
      <c r="A62" s="1" t="s">
        <v>65</v>
      </c>
      <c r="E62" s="27" t="s">
        <v>114</v>
      </c>
    </row>
    <row r="63">
      <c r="A63" s="1" t="s">
        <v>55</v>
      </c>
      <c r="B63" s="1">
        <v>14</v>
      </c>
      <c r="C63" s="26" t="s">
        <v>115</v>
      </c>
      <c r="D63" t="s">
        <v>62</v>
      </c>
      <c r="E63" s="27" t="s">
        <v>116</v>
      </c>
      <c r="F63" s="28" t="s">
        <v>85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60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61</v>
      </c>
      <c r="E64" s="27" t="s">
        <v>62</v>
      </c>
    </row>
    <row r="65">
      <c r="A65" s="1" t="s">
        <v>63</v>
      </c>
    </row>
    <row r="66" ht="112.5">
      <c r="A66" s="1" t="s">
        <v>65</v>
      </c>
      <c r="E66" s="27" t="s">
        <v>117</v>
      </c>
    </row>
    <row r="67" ht="25">
      <c r="A67" s="1" t="s">
        <v>55</v>
      </c>
      <c r="B67" s="1">
        <v>15</v>
      </c>
      <c r="C67" s="26" t="s">
        <v>118</v>
      </c>
      <c r="D67" t="s">
        <v>62</v>
      </c>
      <c r="E67" s="27" t="s">
        <v>119</v>
      </c>
      <c r="F67" s="28" t="s">
        <v>99</v>
      </c>
      <c r="G67" s="29">
        <v>234.98400000000001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60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61</v>
      </c>
      <c r="E68" s="27" t="s">
        <v>62</v>
      </c>
    </row>
    <row r="69" ht="39">
      <c r="A69" s="1" t="s">
        <v>63</v>
      </c>
      <c r="E69" s="32" t="s">
        <v>120</v>
      </c>
    </row>
    <row r="70" ht="112.5">
      <c r="A70" s="1" t="s">
        <v>65</v>
      </c>
      <c r="E70" s="27" t="s">
        <v>121</v>
      </c>
    </row>
    <row r="71" ht="25">
      <c r="A71" s="1" t="s">
        <v>55</v>
      </c>
      <c r="B71" s="1">
        <v>16</v>
      </c>
      <c r="C71" s="26" t="s">
        <v>122</v>
      </c>
      <c r="D71" t="s">
        <v>62</v>
      </c>
      <c r="E71" s="27" t="s">
        <v>123</v>
      </c>
      <c r="F71" s="28" t="s">
        <v>85</v>
      </c>
      <c r="G71" s="29">
        <v>3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60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61</v>
      </c>
      <c r="E72" s="27" t="s">
        <v>62</v>
      </c>
    </row>
    <row r="73" ht="26">
      <c r="A73" s="1" t="s">
        <v>63</v>
      </c>
      <c r="E73" s="32" t="s">
        <v>124</v>
      </c>
    </row>
    <row r="74" ht="150">
      <c r="A74" s="1" t="s">
        <v>65</v>
      </c>
      <c r="E74" s="27" t="s">
        <v>125</v>
      </c>
    </row>
    <row r="75">
      <c r="A75" s="1" t="s">
        <v>55</v>
      </c>
      <c r="B75" s="1">
        <v>17</v>
      </c>
      <c r="C75" s="26" t="s">
        <v>126</v>
      </c>
      <c r="D75" t="s">
        <v>62</v>
      </c>
      <c r="E75" s="27" t="s">
        <v>127</v>
      </c>
      <c r="F75" s="28" t="s">
        <v>99</v>
      </c>
      <c r="G75" s="29">
        <v>192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60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61</v>
      </c>
      <c r="E76" s="27" t="s">
        <v>62</v>
      </c>
    </row>
    <row r="77" ht="26">
      <c r="A77" s="1" t="s">
        <v>63</v>
      </c>
      <c r="E77" s="32" t="s">
        <v>128</v>
      </c>
    </row>
    <row r="78" ht="150">
      <c r="A78" s="1" t="s">
        <v>65</v>
      </c>
      <c r="E78" s="27" t="s">
        <v>129</v>
      </c>
    </row>
    <row r="79">
      <c r="A79" s="1" t="s">
        <v>55</v>
      </c>
      <c r="B79" s="1">
        <v>18</v>
      </c>
      <c r="C79" s="26" t="s">
        <v>130</v>
      </c>
      <c r="D79" t="s">
        <v>62</v>
      </c>
      <c r="E79" s="27" t="s">
        <v>131</v>
      </c>
      <c r="F79" s="28" t="s">
        <v>85</v>
      </c>
      <c r="G79" s="29">
        <v>50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60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61</v>
      </c>
      <c r="E80" s="27" t="s">
        <v>62</v>
      </c>
    </row>
    <row r="81">
      <c r="A81" s="1" t="s">
        <v>63</v>
      </c>
    </row>
    <row r="82" ht="250">
      <c r="A82" s="1" t="s">
        <v>65</v>
      </c>
      <c r="E82" s="27" t="s">
        <v>132</v>
      </c>
    </row>
    <row r="83">
      <c r="A83" s="1" t="s">
        <v>55</v>
      </c>
      <c r="B83" s="1">
        <v>19</v>
      </c>
      <c r="C83" s="26" t="s">
        <v>133</v>
      </c>
      <c r="D83" t="s">
        <v>62</v>
      </c>
      <c r="E83" s="27" t="s">
        <v>134</v>
      </c>
      <c r="F83" s="28" t="s">
        <v>85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60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61</v>
      </c>
      <c r="E84" s="27" t="s">
        <v>62</v>
      </c>
    </row>
    <row r="85">
      <c r="A85" s="1" t="s">
        <v>63</v>
      </c>
    </row>
    <row r="86" ht="112.5">
      <c r="A86" s="1" t="s">
        <v>65</v>
      </c>
      <c r="E86" s="27" t="s">
        <v>135</v>
      </c>
    </row>
    <row r="87">
      <c r="A87" s="1" t="s">
        <v>55</v>
      </c>
      <c r="B87" s="1">
        <v>20</v>
      </c>
      <c r="C87" s="26" t="s">
        <v>136</v>
      </c>
      <c r="D87" t="s">
        <v>62</v>
      </c>
      <c r="E87" s="27" t="s">
        <v>137</v>
      </c>
      <c r="F87" s="28" t="s">
        <v>85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60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61</v>
      </c>
      <c r="E88" s="27" t="s">
        <v>62</v>
      </c>
    </row>
    <row r="89">
      <c r="A89" s="1" t="s">
        <v>63</v>
      </c>
    </row>
    <row r="90" ht="162.5">
      <c r="A90" s="1" t="s">
        <v>65</v>
      </c>
      <c r="E90" s="27" t="s">
        <v>138</v>
      </c>
    </row>
    <row r="91">
      <c r="A91" s="1" t="s">
        <v>55</v>
      </c>
      <c r="B91" s="1">
        <v>21</v>
      </c>
      <c r="C91" s="26" t="s">
        <v>139</v>
      </c>
      <c r="D91" t="s">
        <v>62</v>
      </c>
      <c r="E91" s="27" t="s">
        <v>140</v>
      </c>
      <c r="F91" s="28" t="s">
        <v>99</v>
      </c>
      <c r="G91" s="29">
        <v>315.738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60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61</v>
      </c>
      <c r="E92" s="27" t="s">
        <v>62</v>
      </c>
    </row>
    <row r="93" ht="26">
      <c r="A93" s="1" t="s">
        <v>63</v>
      </c>
      <c r="E93" s="32" t="s">
        <v>141</v>
      </c>
    </row>
    <row r="94" ht="100">
      <c r="A94" s="1" t="s">
        <v>65</v>
      </c>
      <c r="E94" s="27" t="s">
        <v>142</v>
      </c>
    </row>
    <row r="95">
      <c r="A95" s="1" t="s">
        <v>55</v>
      </c>
      <c r="B95" s="1">
        <v>22</v>
      </c>
      <c r="C95" s="26" t="s">
        <v>143</v>
      </c>
      <c r="D95" t="s">
        <v>62</v>
      </c>
      <c r="E95" s="27" t="s">
        <v>144</v>
      </c>
      <c r="F95" s="28" t="s">
        <v>85</v>
      </c>
      <c r="G95" s="29">
        <v>86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60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61</v>
      </c>
      <c r="E96" s="27" t="s">
        <v>62</v>
      </c>
    </row>
    <row r="97">
      <c r="A97" s="1" t="s">
        <v>63</v>
      </c>
    </row>
    <row r="98" ht="100">
      <c r="A98" s="1" t="s">
        <v>65</v>
      </c>
      <c r="E98" s="27" t="s">
        <v>145</v>
      </c>
    </row>
    <row r="99" ht="25">
      <c r="A99" s="1" t="s">
        <v>55</v>
      </c>
      <c r="B99" s="1">
        <v>42</v>
      </c>
      <c r="C99" s="26" t="s">
        <v>146</v>
      </c>
      <c r="D99" t="s">
        <v>62</v>
      </c>
      <c r="E99" s="27" t="s">
        <v>147</v>
      </c>
      <c r="F99" s="28" t="s">
        <v>99</v>
      </c>
      <c r="G99" s="29">
        <v>4.2000000000000002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62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61</v>
      </c>
      <c r="E100" s="27" t="s">
        <v>62</v>
      </c>
    </row>
    <row r="101">
      <c r="A101" s="1" t="s">
        <v>63</v>
      </c>
    </row>
    <row r="102" ht="262.5">
      <c r="A102" s="1" t="s">
        <v>65</v>
      </c>
      <c r="E102" s="27" t="s">
        <v>148</v>
      </c>
    </row>
    <row r="103">
      <c r="A103" s="1" t="s">
        <v>55</v>
      </c>
      <c r="B103" s="1">
        <v>43</v>
      </c>
      <c r="C103" s="26" t="s">
        <v>149</v>
      </c>
      <c r="D103" t="s">
        <v>62</v>
      </c>
      <c r="E103" s="27" t="s">
        <v>150</v>
      </c>
      <c r="F103" s="28" t="s">
        <v>85</v>
      </c>
      <c r="G103" s="29">
        <v>69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/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61</v>
      </c>
      <c r="E104" s="27" t="s">
        <v>62</v>
      </c>
    </row>
    <row r="105">
      <c r="A105" s="1" t="s">
        <v>63</v>
      </c>
    </row>
    <row r="106" ht="150">
      <c r="A106" s="1" t="s">
        <v>65</v>
      </c>
      <c r="E106" s="27" t="s">
        <v>151</v>
      </c>
    </row>
    <row r="107" ht="13">
      <c r="A107" s="1" t="s">
        <v>52</v>
      </c>
      <c r="C107" s="22" t="s">
        <v>152</v>
      </c>
      <c r="E107" s="23" t="s">
        <v>153</v>
      </c>
      <c r="L107" s="24">
        <f>SUMIFS(L108:L115,A108:A115,"P")</f>
        <v>0</v>
      </c>
      <c r="M107" s="24">
        <f>SUMIFS(M108:M115,A108:A115,"P")</f>
        <v>0</v>
      </c>
      <c r="N107" s="25"/>
    </row>
    <row r="108">
      <c r="A108" s="1" t="s">
        <v>55</v>
      </c>
      <c r="B108" s="1">
        <v>23</v>
      </c>
      <c r="C108" s="26" t="s">
        <v>154</v>
      </c>
      <c r="D108" t="s">
        <v>62</v>
      </c>
      <c r="E108" s="27" t="s">
        <v>155</v>
      </c>
      <c r="F108" s="28" t="s">
        <v>85</v>
      </c>
      <c r="G108" s="29">
        <v>1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60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61</v>
      </c>
      <c r="E109" s="27" t="s">
        <v>62</v>
      </c>
    </row>
    <row r="110">
      <c r="A110" s="1" t="s">
        <v>63</v>
      </c>
    </row>
    <row r="111" ht="112.5">
      <c r="A111" s="1" t="s">
        <v>65</v>
      </c>
      <c r="E111" s="27" t="s">
        <v>156</v>
      </c>
    </row>
    <row r="112">
      <c r="A112" s="1" t="s">
        <v>55</v>
      </c>
      <c r="B112" s="1">
        <v>24</v>
      </c>
      <c r="C112" s="26" t="s">
        <v>157</v>
      </c>
      <c r="D112" t="s">
        <v>62</v>
      </c>
      <c r="E112" s="27" t="s">
        <v>158</v>
      </c>
      <c r="F112" s="28" t="s">
        <v>85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60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61</v>
      </c>
      <c r="E113" s="27" t="s">
        <v>62</v>
      </c>
    </row>
    <row r="114">
      <c r="A114" s="1" t="s">
        <v>63</v>
      </c>
    </row>
    <row r="115" ht="125">
      <c r="A115" s="1" t="s">
        <v>65</v>
      </c>
      <c r="E115" s="27" t="s">
        <v>159</v>
      </c>
    </row>
    <row r="116" ht="13">
      <c r="A116" s="1" t="s">
        <v>52</v>
      </c>
      <c r="C116" s="22" t="s">
        <v>160</v>
      </c>
      <c r="E116" s="23" t="s">
        <v>161</v>
      </c>
      <c r="L116" s="24">
        <f>SUMIFS(L117:L184,A117:A184,"P")</f>
        <v>0</v>
      </c>
      <c r="M116" s="24">
        <f>SUMIFS(M117:M184,A117:A184,"P")</f>
        <v>0</v>
      </c>
      <c r="N116" s="25"/>
    </row>
    <row r="117">
      <c r="A117" s="1" t="s">
        <v>55</v>
      </c>
      <c r="B117" s="1">
        <v>25</v>
      </c>
      <c r="C117" s="26" t="s">
        <v>162</v>
      </c>
      <c r="D117" t="s">
        <v>62</v>
      </c>
      <c r="E117" s="27" t="s">
        <v>163</v>
      </c>
      <c r="F117" s="28" t="s">
        <v>85</v>
      </c>
      <c r="G117" s="29">
        <v>4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60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61</v>
      </c>
      <c r="E118" s="27" t="s">
        <v>62</v>
      </c>
    </row>
    <row r="119">
      <c r="A119" s="1" t="s">
        <v>63</v>
      </c>
    </row>
    <row r="120" ht="87.5">
      <c r="A120" s="1" t="s">
        <v>65</v>
      </c>
      <c r="E120" s="27" t="s">
        <v>164</v>
      </c>
    </row>
    <row r="121">
      <c r="A121" s="1" t="s">
        <v>55</v>
      </c>
      <c r="B121" s="1">
        <v>26</v>
      </c>
      <c r="C121" s="26" t="s">
        <v>165</v>
      </c>
      <c r="D121" t="s">
        <v>62</v>
      </c>
      <c r="E121" s="27" t="s">
        <v>166</v>
      </c>
      <c r="F121" s="28" t="s">
        <v>85</v>
      </c>
      <c r="G121" s="29">
        <v>5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60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61</v>
      </c>
      <c r="E122" s="27" t="s">
        <v>62</v>
      </c>
    </row>
    <row r="123" ht="26">
      <c r="A123" s="1" t="s">
        <v>63</v>
      </c>
      <c r="E123" s="32" t="s">
        <v>167</v>
      </c>
    </row>
    <row r="124" ht="125">
      <c r="A124" s="1" t="s">
        <v>65</v>
      </c>
      <c r="E124" s="27" t="s">
        <v>168</v>
      </c>
    </row>
    <row r="125">
      <c r="A125" s="1" t="s">
        <v>55</v>
      </c>
      <c r="B125" s="1">
        <v>27</v>
      </c>
      <c r="C125" s="26" t="s">
        <v>169</v>
      </c>
      <c r="D125" t="s">
        <v>62</v>
      </c>
      <c r="E125" s="27" t="s">
        <v>170</v>
      </c>
      <c r="F125" s="28" t="s">
        <v>85</v>
      </c>
      <c r="G125" s="29">
        <v>1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60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61</v>
      </c>
      <c r="E126" s="27" t="s">
        <v>62</v>
      </c>
    </row>
    <row r="127" ht="26">
      <c r="A127" s="1" t="s">
        <v>63</v>
      </c>
      <c r="E127" s="32" t="s">
        <v>171</v>
      </c>
    </row>
    <row r="128" ht="125">
      <c r="A128" s="1" t="s">
        <v>65</v>
      </c>
      <c r="E128" s="27" t="s">
        <v>168</v>
      </c>
    </row>
    <row r="129">
      <c r="A129" s="1" t="s">
        <v>55</v>
      </c>
      <c r="B129" s="1">
        <v>28</v>
      </c>
      <c r="C129" s="26" t="s">
        <v>172</v>
      </c>
      <c r="D129" t="s">
        <v>62</v>
      </c>
      <c r="E129" s="27" t="s">
        <v>173</v>
      </c>
      <c r="F129" s="28" t="s">
        <v>85</v>
      </c>
      <c r="G129" s="29">
        <v>6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60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61</v>
      </c>
      <c r="E130" s="27" t="s">
        <v>62</v>
      </c>
    </row>
    <row r="131" ht="39">
      <c r="A131" s="1" t="s">
        <v>63</v>
      </c>
      <c r="E131" s="32" t="s">
        <v>174</v>
      </c>
    </row>
    <row r="132" ht="125">
      <c r="A132" s="1" t="s">
        <v>65</v>
      </c>
      <c r="E132" s="27" t="s">
        <v>168</v>
      </c>
    </row>
    <row r="133">
      <c r="A133" s="1" t="s">
        <v>55</v>
      </c>
      <c r="B133" s="1">
        <v>29</v>
      </c>
      <c r="C133" s="26" t="s">
        <v>175</v>
      </c>
      <c r="D133" t="s">
        <v>62</v>
      </c>
      <c r="E133" s="27" t="s">
        <v>176</v>
      </c>
      <c r="F133" s="28" t="s">
        <v>85</v>
      </c>
      <c r="G133" s="29">
        <v>2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60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61</v>
      </c>
      <c r="E134" s="27" t="s">
        <v>62</v>
      </c>
    </row>
    <row r="135" ht="26">
      <c r="A135" s="1" t="s">
        <v>63</v>
      </c>
      <c r="E135" s="32" t="s">
        <v>177</v>
      </c>
    </row>
    <row r="136" ht="125">
      <c r="A136" s="1" t="s">
        <v>65</v>
      </c>
      <c r="E136" s="27" t="s">
        <v>168</v>
      </c>
    </row>
    <row r="137">
      <c r="A137" s="1" t="s">
        <v>55</v>
      </c>
      <c r="B137" s="1">
        <v>30</v>
      </c>
      <c r="C137" s="26" t="s">
        <v>178</v>
      </c>
      <c r="D137" t="s">
        <v>62</v>
      </c>
      <c r="E137" s="27" t="s">
        <v>179</v>
      </c>
      <c r="F137" s="28" t="s">
        <v>85</v>
      </c>
      <c r="G137" s="29">
        <v>4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60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61</v>
      </c>
      <c r="E138" s="27" t="s">
        <v>62</v>
      </c>
    </row>
    <row r="139" ht="26">
      <c r="A139" s="1" t="s">
        <v>63</v>
      </c>
      <c r="E139" s="32" t="s">
        <v>180</v>
      </c>
    </row>
    <row r="140" ht="112.5">
      <c r="A140" s="1" t="s">
        <v>65</v>
      </c>
      <c r="E140" s="27" t="s">
        <v>181</v>
      </c>
    </row>
    <row r="141">
      <c r="A141" s="1" t="s">
        <v>55</v>
      </c>
      <c r="B141" s="1">
        <v>31</v>
      </c>
      <c r="C141" s="26" t="s">
        <v>182</v>
      </c>
      <c r="D141" t="s">
        <v>62</v>
      </c>
      <c r="E141" s="27" t="s">
        <v>183</v>
      </c>
      <c r="F141" s="28" t="s">
        <v>85</v>
      </c>
      <c r="G141" s="29">
        <v>6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60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61</v>
      </c>
      <c r="E142" s="27" t="s">
        <v>62</v>
      </c>
    </row>
    <row r="143" ht="65">
      <c r="A143" s="1" t="s">
        <v>63</v>
      </c>
      <c r="E143" s="32" t="s">
        <v>184</v>
      </c>
    </row>
    <row r="144" ht="112.5">
      <c r="A144" s="1" t="s">
        <v>65</v>
      </c>
      <c r="E144" s="27" t="s">
        <v>181</v>
      </c>
    </row>
    <row r="145">
      <c r="A145" s="1" t="s">
        <v>55</v>
      </c>
      <c r="B145" s="1">
        <v>32</v>
      </c>
      <c r="C145" s="26" t="s">
        <v>185</v>
      </c>
      <c r="D145" t="s">
        <v>62</v>
      </c>
      <c r="E145" s="27" t="s">
        <v>186</v>
      </c>
      <c r="F145" s="28" t="s">
        <v>85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60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61</v>
      </c>
      <c r="E146" s="27" t="s">
        <v>62</v>
      </c>
    </row>
    <row r="147" ht="39">
      <c r="A147" s="1" t="s">
        <v>63</v>
      </c>
      <c r="E147" s="32" t="s">
        <v>187</v>
      </c>
    </row>
    <row r="148" ht="112.5">
      <c r="A148" s="1" t="s">
        <v>65</v>
      </c>
      <c r="E148" s="27" t="s">
        <v>188</v>
      </c>
    </row>
    <row r="149">
      <c r="A149" s="1" t="s">
        <v>55</v>
      </c>
      <c r="B149" s="1">
        <v>33</v>
      </c>
      <c r="C149" s="26" t="s">
        <v>189</v>
      </c>
      <c r="D149" t="s">
        <v>62</v>
      </c>
      <c r="E149" s="27" t="s">
        <v>190</v>
      </c>
      <c r="F149" s="28" t="s">
        <v>92</v>
      </c>
      <c r="G149" s="29">
        <v>436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60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61</v>
      </c>
      <c r="E150" s="27" t="s">
        <v>62</v>
      </c>
    </row>
    <row r="151" ht="26">
      <c r="A151" s="1" t="s">
        <v>63</v>
      </c>
      <c r="E151" s="32" t="s">
        <v>191</v>
      </c>
    </row>
    <row r="152" ht="137.5">
      <c r="A152" s="1" t="s">
        <v>65</v>
      </c>
      <c r="E152" s="27" t="s">
        <v>192</v>
      </c>
    </row>
    <row r="153" ht="25">
      <c r="A153" s="1" t="s">
        <v>55</v>
      </c>
      <c r="B153" s="1">
        <v>34</v>
      </c>
      <c r="C153" s="26" t="s">
        <v>193</v>
      </c>
      <c r="D153" t="s">
        <v>62</v>
      </c>
      <c r="E153" s="27" t="s">
        <v>194</v>
      </c>
      <c r="F153" s="28" t="s">
        <v>195</v>
      </c>
      <c r="G153" s="29">
        <v>2180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60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61</v>
      </c>
      <c r="E154" s="27" t="s">
        <v>62</v>
      </c>
    </row>
    <row r="155" ht="26">
      <c r="A155" s="1" t="s">
        <v>63</v>
      </c>
      <c r="E155" s="32" t="s">
        <v>196</v>
      </c>
    </row>
    <row r="156" ht="125">
      <c r="A156" s="1" t="s">
        <v>65</v>
      </c>
      <c r="E156" s="27" t="s">
        <v>197</v>
      </c>
    </row>
    <row r="157" ht="25">
      <c r="A157" s="1" t="s">
        <v>55</v>
      </c>
      <c r="B157" s="1">
        <v>35</v>
      </c>
      <c r="C157" s="26" t="s">
        <v>198</v>
      </c>
      <c r="D157" t="s">
        <v>62</v>
      </c>
      <c r="E157" s="27" t="s">
        <v>199</v>
      </c>
      <c r="F157" s="28" t="s">
        <v>99</v>
      </c>
      <c r="G157" s="29">
        <v>44.978999999999999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60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61</v>
      </c>
      <c r="E158" s="27" t="s">
        <v>62</v>
      </c>
    </row>
    <row r="159" ht="13">
      <c r="A159" s="1" t="s">
        <v>63</v>
      </c>
      <c r="E159" s="32" t="s">
        <v>200</v>
      </c>
    </row>
    <row r="160" ht="187.5">
      <c r="A160" s="1" t="s">
        <v>65</v>
      </c>
      <c r="E160" s="27" t="s">
        <v>201</v>
      </c>
    </row>
    <row r="161" ht="25">
      <c r="A161" s="1" t="s">
        <v>55</v>
      </c>
      <c r="B161" s="1">
        <v>36</v>
      </c>
      <c r="C161" s="26" t="s">
        <v>202</v>
      </c>
      <c r="D161" t="s">
        <v>62</v>
      </c>
      <c r="E161" s="27" t="s">
        <v>203</v>
      </c>
      <c r="F161" s="28" t="s">
        <v>99</v>
      </c>
      <c r="G161" s="29">
        <v>316.16899999999998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60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61</v>
      </c>
      <c r="E162" s="27" t="s">
        <v>62</v>
      </c>
    </row>
    <row r="163" ht="13">
      <c r="A163" s="1" t="s">
        <v>63</v>
      </c>
      <c r="E163" s="32" t="s">
        <v>204</v>
      </c>
    </row>
    <row r="164" ht="187.5">
      <c r="A164" s="1" t="s">
        <v>65</v>
      </c>
      <c r="E164" s="27" t="s">
        <v>205</v>
      </c>
    </row>
    <row r="165" ht="25">
      <c r="A165" s="1" t="s">
        <v>55</v>
      </c>
      <c r="B165" s="1">
        <v>37</v>
      </c>
      <c r="C165" s="26" t="s">
        <v>206</v>
      </c>
      <c r="D165" t="s">
        <v>62</v>
      </c>
      <c r="E165" s="27" t="s">
        <v>207</v>
      </c>
      <c r="F165" s="28" t="s">
        <v>99</v>
      </c>
      <c r="G165" s="29">
        <v>131.37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60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61</v>
      </c>
      <c r="E166" s="27" t="s">
        <v>62</v>
      </c>
    </row>
    <row r="167" ht="91">
      <c r="A167" s="1" t="s">
        <v>63</v>
      </c>
      <c r="E167" s="32" t="s">
        <v>208</v>
      </c>
    </row>
    <row r="168" ht="200">
      <c r="A168" s="1" t="s">
        <v>65</v>
      </c>
      <c r="E168" s="27" t="s">
        <v>209</v>
      </c>
    </row>
    <row r="169">
      <c r="A169" s="1" t="s">
        <v>55</v>
      </c>
      <c r="B169" s="1">
        <v>38</v>
      </c>
      <c r="C169" s="26" t="s">
        <v>210</v>
      </c>
      <c r="D169" t="s">
        <v>62</v>
      </c>
      <c r="E169" s="27" t="s">
        <v>211</v>
      </c>
      <c r="F169" s="28" t="s">
        <v>85</v>
      </c>
      <c r="G169" s="29">
        <v>4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60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61</v>
      </c>
      <c r="E170" s="27" t="s">
        <v>62</v>
      </c>
    </row>
    <row r="171">
      <c r="A171" s="1" t="s">
        <v>63</v>
      </c>
    </row>
    <row r="172" ht="125">
      <c r="A172" s="1" t="s">
        <v>65</v>
      </c>
      <c r="E172" s="27" t="s">
        <v>212</v>
      </c>
    </row>
    <row r="173" ht="25">
      <c r="A173" s="1" t="s">
        <v>55</v>
      </c>
      <c r="B173" s="1">
        <v>39</v>
      </c>
      <c r="C173" s="26" t="s">
        <v>213</v>
      </c>
      <c r="D173" t="s">
        <v>62</v>
      </c>
      <c r="E173" s="27" t="s">
        <v>214</v>
      </c>
      <c r="F173" s="28" t="s">
        <v>215</v>
      </c>
      <c r="G173" s="29">
        <v>3.1400000000000001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60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61</v>
      </c>
      <c r="E174" s="27" t="s">
        <v>62</v>
      </c>
    </row>
    <row r="175" ht="26">
      <c r="A175" s="1" t="s">
        <v>63</v>
      </c>
      <c r="E175" s="32" t="s">
        <v>216</v>
      </c>
    </row>
    <row r="176" ht="125">
      <c r="A176" s="1" t="s">
        <v>65</v>
      </c>
      <c r="E176" s="27" t="s">
        <v>217</v>
      </c>
    </row>
    <row r="177">
      <c r="A177" s="1" t="s">
        <v>55</v>
      </c>
      <c r="B177" s="1">
        <v>40</v>
      </c>
      <c r="C177" s="26" t="s">
        <v>218</v>
      </c>
      <c r="D177" t="s">
        <v>62</v>
      </c>
      <c r="E177" s="27" t="s">
        <v>219</v>
      </c>
      <c r="F177" s="28" t="s">
        <v>85</v>
      </c>
      <c r="G177" s="29">
        <v>14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60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61</v>
      </c>
      <c r="E178" s="27" t="s">
        <v>62</v>
      </c>
    </row>
    <row r="179" ht="130">
      <c r="A179" s="1" t="s">
        <v>63</v>
      </c>
      <c r="E179" s="32" t="s">
        <v>220</v>
      </c>
    </row>
    <row r="180" ht="125">
      <c r="A180" s="1" t="s">
        <v>65</v>
      </c>
      <c r="E180" s="27" t="s">
        <v>212</v>
      </c>
    </row>
    <row r="181" ht="25">
      <c r="A181" s="1" t="s">
        <v>55</v>
      </c>
      <c r="B181" s="1">
        <v>41</v>
      </c>
      <c r="C181" s="26" t="s">
        <v>221</v>
      </c>
      <c r="D181" t="s">
        <v>62</v>
      </c>
      <c r="E181" s="27" t="s">
        <v>222</v>
      </c>
      <c r="F181" s="28" t="s">
        <v>215</v>
      </c>
      <c r="G181" s="29">
        <v>1.5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60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61</v>
      </c>
      <c r="E182" s="27" t="s">
        <v>62</v>
      </c>
    </row>
    <row r="183" ht="39">
      <c r="A183" s="1" t="s">
        <v>63</v>
      </c>
      <c r="E183" s="32" t="s">
        <v>223</v>
      </c>
    </row>
    <row r="184" ht="125">
      <c r="A184" s="1" t="s">
        <v>65</v>
      </c>
      <c r="E184" s="27" t="s">
        <v>217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COUNTIFS(L8:L22,"=0",A8:A22,"P")+COUNTIFS(L8:L22,"",A8:A22,"P")+SUM(Q8:Q22)</f>
        <v>0</v>
      </c>
    </row>
    <row r="8" ht="13">
      <c r="A8" s="1" t="s">
        <v>50</v>
      </c>
      <c r="C8" s="22" t="s">
        <v>224</v>
      </c>
      <c r="E8" s="23" t="s">
        <v>16</v>
      </c>
      <c r="L8" s="24">
        <f>L9</f>
        <v>0</v>
      </c>
      <c r="M8" s="24">
        <f>M9</f>
        <v>0</v>
      </c>
      <c r="N8" s="25"/>
    </row>
    <row r="9" ht="13">
      <c r="A9" s="1" t="s">
        <v>52</v>
      </c>
      <c r="C9" s="22" t="s">
        <v>88</v>
      </c>
      <c r="E9" s="23" t="s">
        <v>89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55</v>
      </c>
      <c r="B10" s="1">
        <v>1</v>
      </c>
      <c r="C10" s="26" t="s">
        <v>94</v>
      </c>
      <c r="D10" t="s">
        <v>62</v>
      </c>
      <c r="E10" s="27" t="s">
        <v>95</v>
      </c>
      <c r="F10" s="28" t="s">
        <v>92</v>
      </c>
      <c r="G10" s="29">
        <v>56.716999999999999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60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61</v>
      </c>
      <c r="E11" s="27" t="s">
        <v>62</v>
      </c>
    </row>
    <row r="12" ht="26">
      <c r="A12" s="1" t="s">
        <v>63</v>
      </c>
      <c r="E12" s="32" t="s">
        <v>225</v>
      </c>
    </row>
    <row r="13" ht="87.5">
      <c r="A13" s="1" t="s">
        <v>65</v>
      </c>
      <c r="E13" s="27" t="s">
        <v>93</v>
      </c>
    </row>
    <row r="14" ht="25">
      <c r="A14" s="1" t="s">
        <v>55</v>
      </c>
      <c r="B14" s="1">
        <v>2</v>
      </c>
      <c r="C14" s="26" t="s">
        <v>226</v>
      </c>
      <c r="D14" t="s">
        <v>62</v>
      </c>
      <c r="E14" s="27" t="s">
        <v>227</v>
      </c>
      <c r="F14" s="28" t="s">
        <v>99</v>
      </c>
      <c r="G14" s="29">
        <v>20.399999999999999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60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61</v>
      </c>
      <c r="E15" s="27" t="s">
        <v>62</v>
      </c>
    </row>
    <row r="16" ht="39">
      <c r="A16" s="1" t="s">
        <v>63</v>
      </c>
      <c r="E16" s="32" t="s">
        <v>228</v>
      </c>
    </row>
    <row r="17" ht="250">
      <c r="A17" s="1" t="s">
        <v>65</v>
      </c>
      <c r="E17" s="27" t="s">
        <v>229</v>
      </c>
    </row>
    <row r="18" ht="25">
      <c r="A18" s="1" t="s">
        <v>55</v>
      </c>
      <c r="B18" s="1">
        <v>3</v>
      </c>
      <c r="C18" s="26" t="s">
        <v>230</v>
      </c>
      <c r="D18" t="s">
        <v>62</v>
      </c>
      <c r="E18" s="27" t="s">
        <v>231</v>
      </c>
      <c r="F18" s="28" t="s">
        <v>99</v>
      </c>
      <c r="G18" s="29">
        <v>357.70999999999998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60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61</v>
      </c>
      <c r="E19" s="27" t="s">
        <v>62</v>
      </c>
    </row>
    <row r="20" ht="39">
      <c r="A20" s="1" t="s">
        <v>63</v>
      </c>
      <c r="E20" s="32" t="s">
        <v>232</v>
      </c>
    </row>
    <row r="21" ht="250">
      <c r="A21" s="1" t="s">
        <v>65</v>
      </c>
      <c r="E21" s="27" t="s">
        <v>229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17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17</v>
      </c>
      <c r="D4" s="1"/>
      <c r="E4" s="17" t="s">
        <v>18</v>
      </c>
      <c r="F4" s="1"/>
      <c r="G4" s="1"/>
      <c r="H4" s="1"/>
      <c r="O4">
        <v>0.14999999999999999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COUNTIFS(L8:L105,"=0",A8:A105,"P")+COUNTIFS(L8:L105,"",A8:A105,"P")+SUM(Q8:Q105)</f>
        <v>0</v>
      </c>
    </row>
    <row r="8" ht="13">
      <c r="A8" s="1" t="s">
        <v>50</v>
      </c>
      <c r="C8" s="22" t="s">
        <v>233</v>
      </c>
      <c r="E8" s="23" t="s">
        <v>18</v>
      </c>
      <c r="L8" s="24">
        <f>L9+L22+L55+L64+L69+L74+L79+L88</f>
        <v>0</v>
      </c>
      <c r="M8" s="24">
        <f>M9+M22+M55+M64+M69+M74+M79+M88</f>
        <v>0</v>
      </c>
      <c r="N8" s="25"/>
    </row>
    <row r="9" ht="13">
      <c r="A9" s="1" t="s">
        <v>52</v>
      </c>
      <c r="C9" s="22" t="s">
        <v>53</v>
      </c>
      <c r="E9" s="23" t="s">
        <v>54</v>
      </c>
      <c r="L9" s="24">
        <f>SUMIFS(L10:L21,A10:A21,"P")</f>
        <v>0</v>
      </c>
      <c r="M9" s="24">
        <f>SUMIFS(M10:M21,A10:A21,"P")</f>
        <v>0</v>
      </c>
      <c r="N9" s="25"/>
    </row>
    <row r="10" ht="25">
      <c r="A10" s="1" t="s">
        <v>55</v>
      </c>
      <c r="B10" s="1">
        <v>1</v>
      </c>
      <c r="C10" s="26" t="s">
        <v>234</v>
      </c>
      <c r="D10" t="s">
        <v>235</v>
      </c>
      <c r="E10" s="27" t="s">
        <v>236</v>
      </c>
      <c r="F10" s="28" t="s">
        <v>59</v>
      </c>
      <c r="G10" s="29">
        <v>2745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60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61</v>
      </c>
      <c r="E11" s="27" t="s">
        <v>62</v>
      </c>
    </row>
    <row r="12" ht="26">
      <c r="A12" s="1" t="s">
        <v>63</v>
      </c>
      <c r="E12" s="32" t="s">
        <v>237</v>
      </c>
    </row>
    <row r="13" ht="162.5">
      <c r="A13" s="1" t="s">
        <v>65</v>
      </c>
      <c r="E13" s="27" t="s">
        <v>66</v>
      </c>
    </row>
    <row r="14" ht="25">
      <c r="A14" s="1" t="s">
        <v>55</v>
      </c>
      <c r="B14" s="1">
        <v>2</v>
      </c>
      <c r="C14" s="26" t="s">
        <v>238</v>
      </c>
      <c r="D14" t="s">
        <v>239</v>
      </c>
      <c r="E14" s="27" t="s">
        <v>240</v>
      </c>
      <c r="F14" s="28" t="s">
        <v>59</v>
      </c>
      <c r="G14" s="29">
        <v>2.5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60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61</v>
      </c>
      <c r="E15" s="27" t="s">
        <v>62</v>
      </c>
    </row>
    <row r="16">
      <c r="A16" s="1" t="s">
        <v>63</v>
      </c>
    </row>
    <row r="17" ht="162.5">
      <c r="A17" s="1" t="s">
        <v>65</v>
      </c>
      <c r="E17" s="27" t="s">
        <v>66</v>
      </c>
    </row>
    <row r="18" ht="25">
      <c r="A18" s="1" t="s">
        <v>55</v>
      </c>
      <c r="B18" s="1">
        <v>3</v>
      </c>
      <c r="C18" s="26" t="s">
        <v>241</v>
      </c>
      <c r="D18" t="s">
        <v>242</v>
      </c>
      <c r="E18" s="27" t="s">
        <v>243</v>
      </c>
      <c r="F18" s="28" t="s">
        <v>59</v>
      </c>
      <c r="G18" s="29">
        <v>1.5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60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61</v>
      </c>
      <c r="E19" s="27" t="s">
        <v>62</v>
      </c>
    </row>
    <row r="20" ht="26">
      <c r="A20" s="1" t="s">
        <v>63</v>
      </c>
      <c r="E20" s="32" t="s">
        <v>244</v>
      </c>
    </row>
    <row r="21" ht="162.5">
      <c r="A21" s="1" t="s">
        <v>65</v>
      </c>
      <c r="E21" s="27" t="s">
        <v>66</v>
      </c>
    </row>
    <row r="22" ht="13">
      <c r="A22" s="1" t="s">
        <v>52</v>
      </c>
      <c r="C22" s="22" t="s">
        <v>245</v>
      </c>
      <c r="E22" s="23" t="s">
        <v>246</v>
      </c>
      <c r="L22" s="24">
        <f>SUMIFS(L23:L54,A23:A54,"P")</f>
        <v>0</v>
      </c>
      <c r="M22" s="24">
        <f>SUMIFS(M23:M54,A23:A54,"P")</f>
        <v>0</v>
      </c>
      <c r="N22" s="25"/>
    </row>
    <row r="23">
      <c r="A23" s="1" t="s">
        <v>55</v>
      </c>
      <c r="B23" s="1">
        <v>4</v>
      </c>
      <c r="C23" s="26" t="s">
        <v>247</v>
      </c>
      <c r="D23" t="s">
        <v>62</v>
      </c>
      <c r="E23" s="27" t="s">
        <v>248</v>
      </c>
      <c r="F23" s="28" t="s">
        <v>249</v>
      </c>
      <c r="G23" s="29">
        <v>400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60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61</v>
      </c>
      <c r="E24" s="27" t="s">
        <v>62</v>
      </c>
    </row>
    <row r="25">
      <c r="A25" s="1" t="s">
        <v>63</v>
      </c>
    </row>
    <row r="26" ht="75">
      <c r="A26" s="1" t="s">
        <v>65</v>
      </c>
      <c r="E26" s="27" t="s">
        <v>250</v>
      </c>
    </row>
    <row r="27">
      <c r="A27" s="1" t="s">
        <v>55</v>
      </c>
      <c r="B27" s="1">
        <v>5</v>
      </c>
      <c r="C27" s="26" t="s">
        <v>251</v>
      </c>
      <c r="D27" t="s">
        <v>62</v>
      </c>
      <c r="E27" s="27" t="s">
        <v>252</v>
      </c>
      <c r="F27" s="28" t="s">
        <v>92</v>
      </c>
      <c r="G27" s="29">
        <v>1601.0999999999999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60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61</v>
      </c>
      <c r="E28" s="27" t="s">
        <v>62</v>
      </c>
    </row>
    <row r="29" ht="65">
      <c r="A29" s="1" t="s">
        <v>63</v>
      </c>
      <c r="E29" s="32" t="s">
        <v>253</v>
      </c>
    </row>
    <row r="30" ht="400">
      <c r="A30" s="1" t="s">
        <v>65</v>
      </c>
      <c r="E30" s="27" t="s">
        <v>254</v>
      </c>
    </row>
    <row r="31">
      <c r="A31" s="1" t="s">
        <v>55</v>
      </c>
      <c r="B31" s="1">
        <v>6</v>
      </c>
      <c r="C31" s="26" t="s">
        <v>255</v>
      </c>
      <c r="D31" t="s">
        <v>62</v>
      </c>
      <c r="E31" s="27" t="s">
        <v>256</v>
      </c>
      <c r="F31" s="28" t="s">
        <v>195</v>
      </c>
      <c r="G31" s="29">
        <v>7625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60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61</v>
      </c>
      <c r="E32" s="27" t="s">
        <v>62</v>
      </c>
    </row>
    <row r="33" ht="26">
      <c r="A33" s="1" t="s">
        <v>63</v>
      </c>
      <c r="E33" s="32" t="s">
        <v>257</v>
      </c>
    </row>
    <row r="34" ht="75">
      <c r="A34" s="1" t="s">
        <v>65</v>
      </c>
      <c r="E34" s="27" t="s">
        <v>258</v>
      </c>
    </row>
    <row r="35">
      <c r="A35" s="1" t="s">
        <v>55</v>
      </c>
      <c r="B35" s="1">
        <v>7</v>
      </c>
      <c r="C35" s="26" t="s">
        <v>259</v>
      </c>
      <c r="D35" t="s">
        <v>62</v>
      </c>
      <c r="E35" s="27" t="s">
        <v>260</v>
      </c>
      <c r="F35" s="28" t="s">
        <v>92</v>
      </c>
      <c r="G35" s="29">
        <v>76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60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61</v>
      </c>
      <c r="E36" s="27" t="s">
        <v>62</v>
      </c>
    </row>
    <row r="37" ht="39">
      <c r="A37" s="1" t="s">
        <v>63</v>
      </c>
      <c r="E37" s="32" t="s">
        <v>261</v>
      </c>
    </row>
    <row r="38" ht="250">
      <c r="A38" s="1" t="s">
        <v>65</v>
      </c>
      <c r="E38" s="27" t="s">
        <v>262</v>
      </c>
    </row>
    <row r="39">
      <c r="A39" s="1" t="s">
        <v>55</v>
      </c>
      <c r="B39" s="1">
        <v>8</v>
      </c>
      <c r="C39" s="26" t="s">
        <v>263</v>
      </c>
      <c r="D39" t="s">
        <v>62</v>
      </c>
      <c r="E39" s="27" t="s">
        <v>264</v>
      </c>
      <c r="F39" s="28" t="s">
        <v>92</v>
      </c>
      <c r="G39" s="29">
        <v>77.825000000000003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60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61</v>
      </c>
      <c r="E40" s="27" t="s">
        <v>62</v>
      </c>
    </row>
    <row r="41" ht="117">
      <c r="A41" s="1" t="s">
        <v>63</v>
      </c>
      <c r="E41" s="32" t="s">
        <v>265</v>
      </c>
    </row>
    <row r="42" ht="325">
      <c r="A42" s="1" t="s">
        <v>65</v>
      </c>
      <c r="E42" s="27" t="s">
        <v>266</v>
      </c>
    </row>
    <row r="43">
      <c r="A43" s="1" t="s">
        <v>55</v>
      </c>
      <c r="B43" s="1">
        <v>9</v>
      </c>
      <c r="C43" s="26" t="s">
        <v>267</v>
      </c>
      <c r="D43" t="s">
        <v>62</v>
      </c>
      <c r="E43" s="27" t="s">
        <v>268</v>
      </c>
      <c r="F43" s="28" t="s">
        <v>92</v>
      </c>
      <c r="G43" s="29">
        <v>1.431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60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61</v>
      </c>
      <c r="E44" s="27" t="s">
        <v>62</v>
      </c>
    </row>
    <row r="45" ht="39">
      <c r="A45" s="1" t="s">
        <v>63</v>
      </c>
      <c r="E45" s="32" t="s">
        <v>269</v>
      </c>
    </row>
    <row r="46" ht="275">
      <c r="A46" s="1" t="s">
        <v>65</v>
      </c>
      <c r="E46" s="27" t="s">
        <v>270</v>
      </c>
    </row>
    <row r="47">
      <c r="A47" s="1" t="s">
        <v>55</v>
      </c>
      <c r="B47" s="1">
        <v>10</v>
      </c>
      <c r="C47" s="26" t="s">
        <v>271</v>
      </c>
      <c r="D47" t="s">
        <v>62</v>
      </c>
      <c r="E47" s="27" t="s">
        <v>272</v>
      </c>
      <c r="F47" s="28" t="s">
        <v>249</v>
      </c>
      <c r="G47" s="29">
        <v>2064.5999999999999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60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61</v>
      </c>
      <c r="E48" s="27" t="s">
        <v>62</v>
      </c>
    </row>
    <row r="49" ht="26">
      <c r="A49" s="1" t="s">
        <v>63</v>
      </c>
      <c r="E49" s="32" t="s">
        <v>273</v>
      </c>
    </row>
    <row r="50" ht="50">
      <c r="A50" s="1" t="s">
        <v>65</v>
      </c>
      <c r="E50" s="27" t="s">
        <v>274</v>
      </c>
    </row>
    <row r="51">
      <c r="A51" s="1" t="s">
        <v>55</v>
      </c>
      <c r="B51" s="1">
        <v>11</v>
      </c>
      <c r="C51" s="26" t="s">
        <v>275</v>
      </c>
      <c r="D51" t="s">
        <v>62</v>
      </c>
      <c r="E51" s="27" t="s">
        <v>276</v>
      </c>
      <c r="F51" s="28" t="s">
        <v>249</v>
      </c>
      <c r="G51" s="29">
        <v>554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60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61</v>
      </c>
      <c r="E52" s="27" t="s">
        <v>62</v>
      </c>
    </row>
    <row r="53" ht="26">
      <c r="A53" s="1" t="s">
        <v>63</v>
      </c>
      <c r="E53" s="32" t="s">
        <v>277</v>
      </c>
    </row>
    <row r="54" ht="62.5">
      <c r="A54" s="1" t="s">
        <v>65</v>
      </c>
      <c r="E54" s="27" t="s">
        <v>278</v>
      </c>
    </row>
    <row r="55" ht="13">
      <c r="A55" s="1" t="s">
        <v>52</v>
      </c>
      <c r="C55" s="22" t="s">
        <v>279</v>
      </c>
      <c r="E55" s="23" t="s">
        <v>280</v>
      </c>
      <c r="L55" s="24">
        <f>SUMIFS(L56:L63,A56:A63,"P")</f>
        <v>0</v>
      </c>
      <c r="M55" s="24">
        <f>SUMIFS(M56:M63,A56:A63,"P")</f>
        <v>0</v>
      </c>
      <c r="N55" s="25"/>
    </row>
    <row r="56">
      <c r="A56" s="1" t="s">
        <v>55</v>
      </c>
      <c r="B56" s="1">
        <v>12</v>
      </c>
      <c r="C56" s="26" t="s">
        <v>281</v>
      </c>
      <c r="D56" t="s">
        <v>62</v>
      </c>
      <c r="E56" s="27" t="s">
        <v>282</v>
      </c>
      <c r="F56" s="28" t="s">
        <v>249</v>
      </c>
      <c r="G56" s="29">
        <v>57.5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60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61</v>
      </c>
      <c r="E57" s="27" t="s">
        <v>62</v>
      </c>
    </row>
    <row r="58" ht="26">
      <c r="A58" s="1" t="s">
        <v>63</v>
      </c>
      <c r="E58" s="32" t="s">
        <v>283</v>
      </c>
    </row>
    <row r="59" ht="125">
      <c r="A59" s="1" t="s">
        <v>65</v>
      </c>
      <c r="E59" s="27" t="s">
        <v>284</v>
      </c>
    </row>
    <row r="60">
      <c r="A60" s="1" t="s">
        <v>55</v>
      </c>
      <c r="B60" s="1">
        <v>13</v>
      </c>
      <c r="C60" s="26" t="s">
        <v>285</v>
      </c>
      <c r="D60" t="s">
        <v>62</v>
      </c>
      <c r="E60" s="27" t="s">
        <v>286</v>
      </c>
      <c r="F60" s="28" t="s">
        <v>249</v>
      </c>
      <c r="G60" s="29">
        <v>554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60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61</v>
      </c>
      <c r="E61" s="27" t="s">
        <v>62</v>
      </c>
    </row>
    <row r="62" ht="39">
      <c r="A62" s="1" t="s">
        <v>63</v>
      </c>
      <c r="E62" s="32" t="s">
        <v>287</v>
      </c>
    </row>
    <row r="63" ht="150">
      <c r="A63" s="1" t="s">
        <v>65</v>
      </c>
      <c r="E63" s="27" t="s">
        <v>288</v>
      </c>
    </row>
    <row r="64" ht="13">
      <c r="A64" s="1" t="s">
        <v>52</v>
      </c>
      <c r="C64" s="22" t="s">
        <v>289</v>
      </c>
      <c r="E64" s="23" t="s">
        <v>290</v>
      </c>
      <c r="L64" s="24">
        <f>SUMIFS(L65:L68,A65:A68,"P")</f>
        <v>0</v>
      </c>
      <c r="M64" s="24">
        <f>SUMIFS(M65:M68,A65:A68,"P")</f>
        <v>0</v>
      </c>
      <c r="N64" s="25"/>
    </row>
    <row r="65">
      <c r="A65" s="1" t="s">
        <v>55</v>
      </c>
      <c r="B65" s="1">
        <v>14</v>
      </c>
      <c r="C65" s="26" t="s">
        <v>291</v>
      </c>
      <c r="D65" t="s">
        <v>62</v>
      </c>
      <c r="E65" s="27" t="s">
        <v>292</v>
      </c>
      <c r="F65" s="28" t="s">
        <v>92</v>
      </c>
      <c r="G65" s="29">
        <v>1.6000000000000001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60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61</v>
      </c>
      <c r="E66" s="27" t="s">
        <v>62</v>
      </c>
    </row>
    <row r="67" ht="39">
      <c r="A67" s="1" t="s">
        <v>63</v>
      </c>
      <c r="E67" s="32" t="s">
        <v>293</v>
      </c>
    </row>
    <row r="68" ht="262.5">
      <c r="A68" s="1" t="s">
        <v>65</v>
      </c>
      <c r="E68" s="27" t="s">
        <v>294</v>
      </c>
    </row>
    <row r="69" ht="13">
      <c r="A69" s="1" t="s">
        <v>52</v>
      </c>
      <c r="C69" s="22" t="s">
        <v>295</v>
      </c>
      <c r="E69" s="23" t="s">
        <v>296</v>
      </c>
      <c r="L69" s="24">
        <f>SUMIFS(L70:L73,A70:A73,"P")</f>
        <v>0</v>
      </c>
      <c r="M69" s="24">
        <f>SUMIFS(M70:M73,A70:A73,"P")</f>
        <v>0</v>
      </c>
      <c r="N69" s="25"/>
    </row>
    <row r="70">
      <c r="A70" s="1" t="s">
        <v>55</v>
      </c>
      <c r="B70" s="1">
        <v>15</v>
      </c>
      <c r="C70" s="26" t="s">
        <v>297</v>
      </c>
      <c r="D70" t="s">
        <v>62</v>
      </c>
      <c r="E70" s="27" t="s">
        <v>298</v>
      </c>
      <c r="F70" s="28" t="s">
        <v>92</v>
      </c>
      <c r="G70" s="29">
        <v>39.127000000000002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60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61</v>
      </c>
      <c r="E71" s="27" t="s">
        <v>62</v>
      </c>
    </row>
    <row r="72" ht="91">
      <c r="A72" s="1" t="s">
        <v>63</v>
      </c>
      <c r="E72" s="32" t="s">
        <v>299</v>
      </c>
    </row>
    <row r="73" ht="362.5">
      <c r="A73" s="1" t="s">
        <v>65</v>
      </c>
      <c r="E73" s="27" t="s">
        <v>300</v>
      </c>
    </row>
    <row r="74" ht="13">
      <c r="A74" s="1" t="s">
        <v>52</v>
      </c>
      <c r="C74" s="22" t="s">
        <v>88</v>
      </c>
      <c r="E74" s="23" t="s">
        <v>89</v>
      </c>
      <c r="L74" s="24">
        <f>SUMIFS(L75:L78,A75:A78,"P")</f>
        <v>0</v>
      </c>
      <c r="M74" s="24">
        <f>SUMIFS(M75:M78,A75:A78,"P")</f>
        <v>0</v>
      </c>
      <c r="N74" s="25"/>
    </row>
    <row r="75" ht="25">
      <c r="A75" s="1" t="s">
        <v>55</v>
      </c>
      <c r="B75" s="1">
        <v>16</v>
      </c>
      <c r="C75" s="26" t="s">
        <v>301</v>
      </c>
      <c r="D75" t="s">
        <v>62</v>
      </c>
      <c r="E75" s="27" t="s">
        <v>302</v>
      </c>
      <c r="F75" s="28" t="s">
        <v>92</v>
      </c>
      <c r="G75" s="29">
        <v>212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60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61</v>
      </c>
      <c r="E76" s="27" t="s">
        <v>62</v>
      </c>
    </row>
    <row r="77" ht="26">
      <c r="A77" s="1" t="s">
        <v>63</v>
      </c>
      <c r="E77" s="32" t="s">
        <v>303</v>
      </c>
    </row>
    <row r="78" ht="237.5">
      <c r="A78" s="1" t="s">
        <v>65</v>
      </c>
      <c r="E78" s="27" t="s">
        <v>304</v>
      </c>
    </row>
    <row r="79" ht="13">
      <c r="A79" s="1" t="s">
        <v>52</v>
      </c>
      <c r="C79" s="22" t="s">
        <v>305</v>
      </c>
      <c r="E79" s="23" t="s">
        <v>306</v>
      </c>
      <c r="L79" s="24">
        <f>SUMIFS(L80:L87,A80:A87,"P")</f>
        <v>0</v>
      </c>
      <c r="M79" s="24">
        <f>SUMIFS(M80:M87,A80:A87,"P")</f>
        <v>0</v>
      </c>
      <c r="N79" s="25"/>
    </row>
    <row r="80">
      <c r="A80" s="1" t="s">
        <v>55</v>
      </c>
      <c r="B80" s="1">
        <v>17</v>
      </c>
      <c r="C80" s="26" t="s">
        <v>307</v>
      </c>
      <c r="D80" t="s">
        <v>62</v>
      </c>
      <c r="E80" s="27" t="s">
        <v>308</v>
      </c>
      <c r="F80" s="28" t="s">
        <v>99</v>
      </c>
      <c r="G80" s="29">
        <v>25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60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61</v>
      </c>
      <c r="E81" s="27" t="s">
        <v>62</v>
      </c>
    </row>
    <row r="82">
      <c r="A82" s="1" t="s">
        <v>63</v>
      </c>
    </row>
    <row r="83" ht="250">
      <c r="A83" s="1" t="s">
        <v>65</v>
      </c>
      <c r="E83" s="27" t="s">
        <v>309</v>
      </c>
    </row>
    <row r="84">
      <c r="A84" s="1" t="s">
        <v>55</v>
      </c>
      <c r="B84" s="1">
        <v>18</v>
      </c>
      <c r="C84" s="26" t="s">
        <v>310</v>
      </c>
      <c r="D84" t="s">
        <v>62</v>
      </c>
      <c r="E84" s="27" t="s">
        <v>311</v>
      </c>
      <c r="F84" s="28" t="s">
        <v>85</v>
      </c>
      <c r="G84" s="29">
        <v>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60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61</v>
      </c>
      <c r="E85" s="27" t="s">
        <v>62</v>
      </c>
    </row>
    <row r="86" ht="39">
      <c r="A86" s="1" t="s">
        <v>63</v>
      </c>
      <c r="E86" s="32" t="s">
        <v>312</v>
      </c>
    </row>
    <row r="87" ht="112.5">
      <c r="A87" s="1" t="s">
        <v>65</v>
      </c>
      <c r="E87" s="27" t="s">
        <v>313</v>
      </c>
    </row>
    <row r="88" ht="13">
      <c r="A88" s="1" t="s">
        <v>52</v>
      </c>
      <c r="C88" s="22" t="s">
        <v>160</v>
      </c>
      <c r="E88" s="23" t="s">
        <v>161</v>
      </c>
      <c r="L88" s="24">
        <f>SUMIFS(L89:L104,A89:A104,"P")</f>
        <v>0</v>
      </c>
      <c r="M88" s="24">
        <f>SUMIFS(M89:M104,A89:A104,"P")</f>
        <v>0</v>
      </c>
      <c r="N88" s="25"/>
    </row>
    <row r="89">
      <c r="A89" s="1" t="s">
        <v>55</v>
      </c>
      <c r="B89" s="1">
        <v>19</v>
      </c>
      <c r="C89" s="26" t="s">
        <v>314</v>
      </c>
      <c r="D89" t="s">
        <v>62</v>
      </c>
      <c r="E89" s="27" t="s">
        <v>315</v>
      </c>
      <c r="F89" s="28" t="s">
        <v>99</v>
      </c>
      <c r="G89" s="29">
        <v>117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60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61</v>
      </c>
      <c r="E90" s="27" t="s">
        <v>62</v>
      </c>
    </row>
    <row r="91" ht="26">
      <c r="A91" s="1" t="s">
        <v>63</v>
      </c>
      <c r="E91" s="32" t="s">
        <v>316</v>
      </c>
    </row>
    <row r="92" ht="125">
      <c r="A92" s="1" t="s">
        <v>65</v>
      </c>
      <c r="E92" s="27" t="s">
        <v>317</v>
      </c>
    </row>
    <row r="93" ht="25">
      <c r="A93" s="1" t="s">
        <v>55</v>
      </c>
      <c r="B93" s="1">
        <v>20</v>
      </c>
      <c r="C93" s="26" t="s">
        <v>318</v>
      </c>
      <c r="D93" t="s">
        <v>62</v>
      </c>
      <c r="E93" s="27" t="s">
        <v>319</v>
      </c>
      <c r="F93" s="28" t="s">
        <v>249</v>
      </c>
      <c r="G93" s="29">
        <v>2.2400000000000002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60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61</v>
      </c>
      <c r="E94" s="27" t="s">
        <v>62</v>
      </c>
    </row>
    <row r="95" ht="26">
      <c r="A95" s="1" t="s">
        <v>63</v>
      </c>
      <c r="E95" s="32" t="s">
        <v>320</v>
      </c>
    </row>
    <row r="96" ht="112.5">
      <c r="A96" s="1" t="s">
        <v>65</v>
      </c>
      <c r="E96" s="27" t="s">
        <v>321</v>
      </c>
    </row>
    <row r="97" ht="25">
      <c r="A97" s="1" t="s">
        <v>55</v>
      </c>
      <c r="B97" s="1">
        <v>21</v>
      </c>
      <c r="C97" s="26" t="s">
        <v>322</v>
      </c>
      <c r="D97" t="s">
        <v>62</v>
      </c>
      <c r="E97" s="27" t="s">
        <v>323</v>
      </c>
      <c r="F97" s="28" t="s">
        <v>99</v>
      </c>
      <c r="G97" s="29">
        <v>125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60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61</v>
      </c>
      <c r="E98" s="27" t="s">
        <v>62</v>
      </c>
    </row>
    <row r="99">
      <c r="A99" s="1" t="s">
        <v>63</v>
      </c>
    </row>
    <row r="100" ht="75">
      <c r="A100" s="1" t="s">
        <v>65</v>
      </c>
      <c r="E100" s="27" t="s">
        <v>324</v>
      </c>
    </row>
    <row r="101">
      <c r="A101" s="1" t="s">
        <v>55</v>
      </c>
      <c r="B101" s="1">
        <v>22</v>
      </c>
      <c r="C101" s="26" t="s">
        <v>325</v>
      </c>
      <c r="D101" t="s">
        <v>62</v>
      </c>
      <c r="E101" s="27" t="s">
        <v>326</v>
      </c>
      <c r="F101" s="28" t="s">
        <v>85</v>
      </c>
      <c r="G101" s="29">
        <v>6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60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61</v>
      </c>
      <c r="E102" s="27" t="s">
        <v>62</v>
      </c>
    </row>
    <row r="103" ht="13">
      <c r="A103" s="1" t="s">
        <v>63</v>
      </c>
      <c r="E103" s="32" t="s">
        <v>327</v>
      </c>
    </row>
    <row r="104" ht="87.5">
      <c r="A104" s="1" t="s">
        <v>65</v>
      </c>
      <c r="E104" s="27" t="s">
        <v>328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COUNTIFS(L8:L262,"=0",A8:A262,"P")+COUNTIFS(L8:L262,"",A8:A262,"P")+SUM(Q8:Q262)</f>
        <v>0</v>
      </c>
    </row>
    <row r="8" ht="13">
      <c r="A8" s="1" t="s">
        <v>50</v>
      </c>
      <c r="C8" s="22" t="s">
        <v>329</v>
      </c>
      <c r="E8" s="23" t="s">
        <v>23</v>
      </c>
      <c r="L8" s="24">
        <f>L9+L58+L83+L96+L113+L162+L167+L192+L205</f>
        <v>0</v>
      </c>
      <c r="M8" s="24">
        <f>M9+M58+M83+M96+M113+M162+M167+M192+M205</f>
        <v>0</v>
      </c>
      <c r="N8" s="25"/>
    </row>
    <row r="9" ht="13">
      <c r="A9" s="1" t="s">
        <v>52</v>
      </c>
      <c r="C9" s="22" t="s">
        <v>53</v>
      </c>
      <c r="E9" s="23" t="s">
        <v>54</v>
      </c>
      <c r="L9" s="24">
        <f>SUMIFS(L10:L57,A10:A57,"P")</f>
        <v>0</v>
      </c>
      <c r="M9" s="24">
        <f>SUMIFS(M10:M57,A10:A57,"P")</f>
        <v>0</v>
      </c>
      <c r="N9" s="25"/>
    </row>
    <row r="10">
      <c r="A10" s="1" t="s">
        <v>55</v>
      </c>
      <c r="B10" s="1">
        <v>1</v>
      </c>
      <c r="C10" s="26" t="s">
        <v>330</v>
      </c>
      <c r="D10" t="s">
        <v>62</v>
      </c>
      <c r="E10" s="27" t="s">
        <v>331</v>
      </c>
      <c r="F10" s="28" t="s">
        <v>332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333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61</v>
      </c>
      <c r="E11" s="27" t="s">
        <v>334</v>
      </c>
    </row>
    <row r="12" ht="26">
      <c r="A12" s="1" t="s">
        <v>63</v>
      </c>
      <c r="E12" s="32" t="s">
        <v>335</v>
      </c>
    </row>
    <row r="13">
      <c r="A13" s="1" t="s">
        <v>65</v>
      </c>
      <c r="E13" s="27" t="s">
        <v>336</v>
      </c>
    </row>
    <row r="14">
      <c r="A14" s="1" t="s">
        <v>55</v>
      </c>
      <c r="B14" s="1">
        <v>2</v>
      </c>
      <c r="C14" s="26" t="s">
        <v>330</v>
      </c>
      <c r="D14" t="s">
        <v>279</v>
      </c>
      <c r="E14" s="27" t="s">
        <v>331</v>
      </c>
      <c r="F14" s="28" t="s">
        <v>332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337</v>
      </c>
      <c r="O14" s="31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61</v>
      </c>
      <c r="E15" s="27" t="s">
        <v>338</v>
      </c>
    </row>
    <row r="16" ht="104">
      <c r="A16" s="1" t="s">
        <v>63</v>
      </c>
      <c r="E16" s="32" t="s">
        <v>339</v>
      </c>
    </row>
    <row r="17">
      <c r="A17" s="1" t="s">
        <v>65</v>
      </c>
      <c r="E17" s="27" t="s">
        <v>336</v>
      </c>
    </row>
    <row r="18">
      <c r="A18" s="1" t="s">
        <v>55</v>
      </c>
      <c r="B18" s="1">
        <v>4</v>
      </c>
      <c r="C18" s="26" t="s">
        <v>340</v>
      </c>
      <c r="D18" t="s">
        <v>279</v>
      </c>
      <c r="E18" s="27" t="s">
        <v>341</v>
      </c>
      <c r="F18" s="28" t="s">
        <v>332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337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61</v>
      </c>
      <c r="E19" s="27" t="s">
        <v>342</v>
      </c>
    </row>
    <row r="20">
      <c r="A20" s="1" t="s">
        <v>63</v>
      </c>
    </row>
    <row r="21">
      <c r="A21" s="1" t="s">
        <v>65</v>
      </c>
      <c r="E21" s="27" t="s">
        <v>343</v>
      </c>
    </row>
    <row r="22">
      <c r="A22" s="1" t="s">
        <v>55</v>
      </c>
      <c r="B22" s="1">
        <v>5</v>
      </c>
      <c r="C22" s="26" t="s">
        <v>344</v>
      </c>
      <c r="D22" t="s">
        <v>62</v>
      </c>
      <c r="E22" s="27" t="s">
        <v>345</v>
      </c>
      <c r="F22" s="28" t="s">
        <v>332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333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61</v>
      </c>
      <c r="E23" s="27" t="s">
        <v>346</v>
      </c>
    </row>
    <row r="24">
      <c r="A24" s="1" t="s">
        <v>63</v>
      </c>
    </row>
    <row r="25" ht="62.5">
      <c r="A25" s="1" t="s">
        <v>65</v>
      </c>
      <c r="E25" s="27" t="s">
        <v>347</v>
      </c>
    </row>
    <row r="26">
      <c r="A26" s="1" t="s">
        <v>55</v>
      </c>
      <c r="B26" s="1">
        <v>6</v>
      </c>
      <c r="C26" s="26" t="s">
        <v>348</v>
      </c>
      <c r="D26" t="s">
        <v>62</v>
      </c>
      <c r="E26" s="27" t="s">
        <v>349</v>
      </c>
      <c r="F26" s="28" t="s">
        <v>332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333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61</v>
      </c>
      <c r="E27" s="27" t="s">
        <v>350</v>
      </c>
    </row>
    <row r="28">
      <c r="A28" s="1" t="s">
        <v>63</v>
      </c>
    </row>
    <row r="29" ht="25">
      <c r="A29" s="1" t="s">
        <v>65</v>
      </c>
      <c r="E29" s="27" t="s">
        <v>351</v>
      </c>
    </row>
    <row r="30">
      <c r="A30" s="1" t="s">
        <v>55</v>
      </c>
      <c r="B30" s="1">
        <v>7</v>
      </c>
      <c r="C30" s="26" t="s">
        <v>352</v>
      </c>
      <c r="D30" t="s">
        <v>62</v>
      </c>
      <c r="E30" s="27" t="s">
        <v>353</v>
      </c>
      <c r="F30" s="28" t="s">
        <v>332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333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61</v>
      </c>
      <c r="E31" s="27" t="s">
        <v>354</v>
      </c>
    </row>
    <row r="32">
      <c r="A32" s="1" t="s">
        <v>63</v>
      </c>
    </row>
    <row r="33">
      <c r="A33" s="1" t="s">
        <v>65</v>
      </c>
      <c r="E33" s="27" t="s">
        <v>355</v>
      </c>
    </row>
    <row r="34">
      <c r="A34" s="1" t="s">
        <v>55</v>
      </c>
      <c r="B34" s="1">
        <v>8</v>
      </c>
      <c r="C34" s="26" t="s">
        <v>356</v>
      </c>
      <c r="D34" t="s">
        <v>62</v>
      </c>
      <c r="E34" s="27" t="s">
        <v>357</v>
      </c>
      <c r="F34" s="28" t="s">
        <v>85</v>
      </c>
      <c r="G34" s="29">
        <v>210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/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61</v>
      </c>
      <c r="E35" s="27" t="s">
        <v>358</v>
      </c>
    </row>
    <row r="36" ht="13">
      <c r="A36" s="1" t="s">
        <v>63</v>
      </c>
      <c r="E36" s="32" t="s">
        <v>359</v>
      </c>
    </row>
    <row r="37" ht="37.5">
      <c r="A37" s="1" t="s">
        <v>65</v>
      </c>
      <c r="E37" s="27" t="s">
        <v>360</v>
      </c>
    </row>
    <row r="38" ht="25">
      <c r="A38" s="1" t="s">
        <v>55</v>
      </c>
      <c r="B38" s="1">
        <v>9</v>
      </c>
      <c r="C38" s="26" t="s">
        <v>234</v>
      </c>
      <c r="D38" t="s">
        <v>235</v>
      </c>
      <c r="E38" s="27" t="s">
        <v>361</v>
      </c>
      <c r="F38" s="28" t="s">
        <v>59</v>
      </c>
      <c r="G38" s="29">
        <v>70.980000000000004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62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61</v>
      </c>
      <c r="E39" s="27" t="s">
        <v>362</v>
      </c>
    </row>
    <row r="40" ht="13">
      <c r="A40" s="1" t="s">
        <v>63</v>
      </c>
      <c r="E40" s="32" t="s">
        <v>363</v>
      </c>
    </row>
    <row r="41" ht="162.5">
      <c r="A41" s="1" t="s">
        <v>65</v>
      </c>
      <c r="E41" s="27" t="s">
        <v>66</v>
      </c>
    </row>
    <row r="42" ht="25">
      <c r="A42" s="1" t="s">
        <v>55</v>
      </c>
      <c r="B42" s="1">
        <v>10</v>
      </c>
      <c r="C42" s="26" t="s">
        <v>67</v>
      </c>
      <c r="D42" t="s">
        <v>68</v>
      </c>
      <c r="E42" s="27" t="s">
        <v>364</v>
      </c>
      <c r="F42" s="28" t="s">
        <v>59</v>
      </c>
      <c r="G42" s="29">
        <v>232.495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62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61</v>
      </c>
      <c r="E43" s="27" t="s">
        <v>365</v>
      </c>
    </row>
    <row r="44" ht="91">
      <c r="A44" s="1" t="s">
        <v>63</v>
      </c>
      <c r="E44" s="32" t="s">
        <v>366</v>
      </c>
    </row>
    <row r="45" ht="162.5">
      <c r="A45" s="1" t="s">
        <v>65</v>
      </c>
      <c r="E45" s="27" t="s">
        <v>66</v>
      </c>
    </row>
    <row r="46" ht="25">
      <c r="A46" s="1" t="s">
        <v>55</v>
      </c>
      <c r="B46" s="1">
        <v>11</v>
      </c>
      <c r="C46" s="26" t="s">
        <v>238</v>
      </c>
      <c r="D46" t="s">
        <v>239</v>
      </c>
      <c r="E46" s="27" t="s">
        <v>367</v>
      </c>
      <c r="F46" s="28" t="s">
        <v>59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62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61</v>
      </c>
      <c r="E47" s="27" t="s">
        <v>368</v>
      </c>
    </row>
    <row r="48">
      <c r="A48" s="1" t="s">
        <v>63</v>
      </c>
    </row>
    <row r="49" ht="162.5">
      <c r="A49" s="1" t="s">
        <v>65</v>
      </c>
      <c r="E49" s="27" t="s">
        <v>66</v>
      </c>
    </row>
    <row r="50" ht="25">
      <c r="A50" s="1" t="s">
        <v>55</v>
      </c>
      <c r="B50" s="1">
        <v>12</v>
      </c>
      <c r="C50" s="26" t="s">
        <v>369</v>
      </c>
      <c r="D50" t="s">
        <v>370</v>
      </c>
      <c r="E50" s="27" t="s">
        <v>371</v>
      </c>
      <c r="F50" s="28" t="s">
        <v>59</v>
      </c>
      <c r="G50" s="29">
        <v>37.649999999999999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62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61</v>
      </c>
      <c r="E51" s="27" t="s">
        <v>372</v>
      </c>
    </row>
    <row r="52" ht="65">
      <c r="A52" s="1" t="s">
        <v>63</v>
      </c>
      <c r="E52" s="32" t="s">
        <v>373</v>
      </c>
    </row>
    <row r="53" ht="162.5">
      <c r="A53" s="1" t="s">
        <v>65</v>
      </c>
      <c r="E53" s="27" t="s">
        <v>66</v>
      </c>
    </row>
    <row r="54" ht="25">
      <c r="A54" s="1" t="s">
        <v>55</v>
      </c>
      <c r="B54" s="1">
        <v>13</v>
      </c>
      <c r="C54" s="26" t="s">
        <v>374</v>
      </c>
      <c r="D54" t="s">
        <v>375</v>
      </c>
      <c r="E54" s="27" t="s">
        <v>376</v>
      </c>
      <c r="F54" s="28" t="s">
        <v>59</v>
      </c>
      <c r="G54" s="29">
        <v>23.100000000000001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62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61</v>
      </c>
      <c r="E55" s="27" t="s">
        <v>377</v>
      </c>
    </row>
    <row r="56" ht="13">
      <c r="A56" s="1" t="s">
        <v>63</v>
      </c>
      <c r="E56" s="32" t="s">
        <v>378</v>
      </c>
    </row>
    <row r="57" ht="162.5">
      <c r="A57" s="1" t="s">
        <v>65</v>
      </c>
      <c r="E57" s="27" t="s">
        <v>66</v>
      </c>
    </row>
    <row r="58" ht="13">
      <c r="A58" s="1" t="s">
        <v>52</v>
      </c>
      <c r="C58" s="22" t="s">
        <v>245</v>
      </c>
      <c r="E58" s="23" t="s">
        <v>246</v>
      </c>
      <c r="L58" s="24">
        <f>SUMIFS(L59:L82,A59:A82,"P")</f>
        <v>0</v>
      </c>
      <c r="M58" s="24">
        <f>SUMIFS(M59:M82,A59:A82,"P")</f>
        <v>0</v>
      </c>
      <c r="N58" s="25"/>
    </row>
    <row r="59">
      <c r="A59" s="1" t="s">
        <v>55</v>
      </c>
      <c r="B59" s="1">
        <v>14</v>
      </c>
      <c r="C59" s="26" t="s">
        <v>247</v>
      </c>
      <c r="D59" t="s">
        <v>62</v>
      </c>
      <c r="E59" s="27" t="s">
        <v>248</v>
      </c>
      <c r="F59" s="28" t="s">
        <v>249</v>
      </c>
      <c r="G59" s="29">
        <v>220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333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61</v>
      </c>
      <c r="E60" s="27" t="s">
        <v>379</v>
      </c>
    </row>
    <row r="61">
      <c r="A61" s="1" t="s">
        <v>63</v>
      </c>
    </row>
    <row r="62" ht="37.5">
      <c r="A62" s="1" t="s">
        <v>65</v>
      </c>
      <c r="E62" s="27" t="s">
        <v>380</v>
      </c>
    </row>
    <row r="63">
      <c r="A63" s="1" t="s">
        <v>55</v>
      </c>
      <c r="B63" s="1">
        <v>15</v>
      </c>
      <c r="C63" s="26" t="s">
        <v>381</v>
      </c>
      <c r="D63" t="s">
        <v>245</v>
      </c>
      <c r="E63" s="27" t="s">
        <v>382</v>
      </c>
      <c r="F63" s="28" t="s">
        <v>92</v>
      </c>
      <c r="G63" s="29">
        <v>47.716999999999999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333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61</v>
      </c>
      <c r="E64" s="27" t="s">
        <v>62</v>
      </c>
    </row>
    <row r="65" ht="91">
      <c r="A65" s="1" t="s">
        <v>63</v>
      </c>
      <c r="E65" s="32" t="s">
        <v>383</v>
      </c>
    </row>
    <row r="66" ht="337.5">
      <c r="A66" s="1" t="s">
        <v>65</v>
      </c>
      <c r="E66" s="27" t="s">
        <v>384</v>
      </c>
    </row>
    <row r="67">
      <c r="A67" s="1" t="s">
        <v>55</v>
      </c>
      <c r="B67" s="1">
        <v>16</v>
      </c>
      <c r="C67" s="26" t="s">
        <v>381</v>
      </c>
      <c r="D67" t="s">
        <v>279</v>
      </c>
      <c r="E67" s="27" t="s">
        <v>382</v>
      </c>
      <c r="F67" s="28" t="s">
        <v>92</v>
      </c>
      <c r="G67" s="29">
        <v>111.339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333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61</v>
      </c>
      <c r="E68" s="27" t="s">
        <v>62</v>
      </c>
    </row>
    <row r="69" ht="91">
      <c r="A69" s="1" t="s">
        <v>63</v>
      </c>
      <c r="E69" s="32" t="s">
        <v>385</v>
      </c>
    </row>
    <row r="70" ht="337.5">
      <c r="A70" s="1" t="s">
        <v>65</v>
      </c>
      <c r="E70" s="27" t="s">
        <v>384</v>
      </c>
    </row>
    <row r="71">
      <c r="A71" s="1" t="s">
        <v>55</v>
      </c>
      <c r="B71" s="1">
        <v>17</v>
      </c>
      <c r="C71" s="26" t="s">
        <v>386</v>
      </c>
      <c r="D71" t="s">
        <v>62</v>
      </c>
      <c r="E71" s="27" t="s">
        <v>387</v>
      </c>
      <c r="F71" s="28" t="s">
        <v>92</v>
      </c>
      <c r="G71" s="29">
        <v>47.5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333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61</v>
      </c>
      <c r="E72" s="27" t="s">
        <v>388</v>
      </c>
    </row>
    <row r="73" ht="13">
      <c r="A73" s="1" t="s">
        <v>63</v>
      </c>
      <c r="E73" s="32" t="s">
        <v>389</v>
      </c>
    </row>
    <row r="74" ht="262.5">
      <c r="A74" s="1" t="s">
        <v>65</v>
      </c>
      <c r="E74" s="27" t="s">
        <v>390</v>
      </c>
    </row>
    <row r="75">
      <c r="A75" s="1" t="s">
        <v>55</v>
      </c>
      <c r="B75" s="1">
        <v>18</v>
      </c>
      <c r="C75" s="26" t="s">
        <v>391</v>
      </c>
      <c r="D75" t="s">
        <v>62</v>
      </c>
      <c r="E75" s="27" t="s">
        <v>392</v>
      </c>
      <c r="F75" s="28" t="s">
        <v>249</v>
      </c>
      <c r="G75" s="29">
        <v>800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333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61</v>
      </c>
      <c r="E76" s="27" t="s">
        <v>393</v>
      </c>
    </row>
    <row r="77" ht="13">
      <c r="A77" s="1" t="s">
        <v>63</v>
      </c>
      <c r="E77" s="32" t="s">
        <v>394</v>
      </c>
    </row>
    <row r="78" ht="37.5">
      <c r="A78" s="1" t="s">
        <v>65</v>
      </c>
      <c r="E78" s="27" t="s">
        <v>395</v>
      </c>
    </row>
    <row r="79">
      <c r="A79" s="1" t="s">
        <v>55</v>
      </c>
      <c r="B79" s="1">
        <v>19</v>
      </c>
      <c r="C79" s="26" t="s">
        <v>396</v>
      </c>
      <c r="D79" t="s">
        <v>62</v>
      </c>
      <c r="E79" s="27" t="s">
        <v>397</v>
      </c>
      <c r="F79" s="28" t="s">
        <v>249</v>
      </c>
      <c r="G79" s="29">
        <v>236.619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62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5">
      <c r="A80" s="1" t="s">
        <v>61</v>
      </c>
      <c r="E80" s="27" t="s">
        <v>398</v>
      </c>
    </row>
    <row r="81" ht="39">
      <c r="A81" s="1" t="s">
        <v>63</v>
      </c>
      <c r="E81" s="32" t="s">
        <v>399</v>
      </c>
    </row>
    <row r="82" ht="62.5">
      <c r="A82" s="1" t="s">
        <v>65</v>
      </c>
      <c r="E82" s="27" t="s">
        <v>400</v>
      </c>
    </row>
    <row r="83" ht="13">
      <c r="A83" s="1" t="s">
        <v>52</v>
      </c>
      <c r="C83" s="22" t="s">
        <v>279</v>
      </c>
      <c r="E83" s="23" t="s">
        <v>280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55</v>
      </c>
      <c r="B84" s="1">
        <v>20</v>
      </c>
      <c r="C84" s="26" t="s">
        <v>401</v>
      </c>
      <c r="D84" t="s">
        <v>62</v>
      </c>
      <c r="E84" s="27" t="s">
        <v>402</v>
      </c>
      <c r="F84" s="28" t="s">
        <v>99</v>
      </c>
      <c r="G84" s="29">
        <v>15.699999999999999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333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61</v>
      </c>
      <c r="E85" s="27" t="s">
        <v>403</v>
      </c>
    </row>
    <row r="86" ht="13">
      <c r="A86" s="1" t="s">
        <v>63</v>
      </c>
      <c r="E86" s="32" t="s">
        <v>404</v>
      </c>
    </row>
    <row r="87" ht="162.5">
      <c r="A87" s="1" t="s">
        <v>65</v>
      </c>
      <c r="E87" s="27" t="s">
        <v>405</v>
      </c>
    </row>
    <row r="88" ht="25">
      <c r="A88" s="1" t="s">
        <v>55</v>
      </c>
      <c r="B88" s="1">
        <v>21</v>
      </c>
      <c r="C88" s="26" t="s">
        <v>406</v>
      </c>
      <c r="D88" t="s">
        <v>62</v>
      </c>
      <c r="E88" s="27" t="s">
        <v>407</v>
      </c>
      <c r="F88" s="28" t="s">
        <v>85</v>
      </c>
      <c r="G88" s="29">
        <v>184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333</v>
      </c>
      <c r="O88" s="31">
        <f>M88*AA88</f>
        <v>0</v>
      </c>
      <c r="P88" s="1">
        <v>3</v>
      </c>
      <c r="AA88" s="1">
        <f>IF(P88=1,$O$3,IF(P88=2,$O$4,$O$5))</f>
        <v>0</v>
      </c>
    </row>
    <row r="89" ht="25">
      <c r="A89" s="1" t="s">
        <v>61</v>
      </c>
      <c r="E89" s="27" t="s">
        <v>408</v>
      </c>
    </row>
    <row r="90" ht="13">
      <c r="A90" s="1" t="s">
        <v>63</v>
      </c>
      <c r="E90" s="32" t="s">
        <v>409</v>
      </c>
    </row>
    <row r="91" ht="62.5">
      <c r="A91" s="1" t="s">
        <v>65</v>
      </c>
      <c r="E91" s="27" t="s">
        <v>410</v>
      </c>
    </row>
    <row r="92" ht="25">
      <c r="A92" s="1" t="s">
        <v>55</v>
      </c>
      <c r="B92" s="1">
        <v>22</v>
      </c>
      <c r="C92" s="26" t="s">
        <v>411</v>
      </c>
      <c r="D92" t="s">
        <v>62</v>
      </c>
      <c r="E92" s="27" t="s">
        <v>412</v>
      </c>
      <c r="F92" s="28" t="s">
        <v>85</v>
      </c>
      <c r="G92" s="29">
        <v>30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333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61</v>
      </c>
      <c r="E93" s="27" t="s">
        <v>62</v>
      </c>
    </row>
    <row r="94" ht="26">
      <c r="A94" s="1" t="s">
        <v>63</v>
      </c>
      <c r="E94" s="32" t="s">
        <v>413</v>
      </c>
    </row>
    <row r="95" ht="87.5">
      <c r="A95" s="1" t="s">
        <v>65</v>
      </c>
      <c r="E95" s="27" t="s">
        <v>414</v>
      </c>
    </row>
    <row r="96" ht="13">
      <c r="A96" s="1" t="s">
        <v>52</v>
      </c>
      <c r="C96" s="22" t="s">
        <v>289</v>
      </c>
      <c r="E96" s="23" t="s">
        <v>290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55</v>
      </c>
      <c r="B97" s="1">
        <v>23</v>
      </c>
      <c r="C97" s="26" t="s">
        <v>415</v>
      </c>
      <c r="D97" t="s">
        <v>62</v>
      </c>
      <c r="E97" s="27" t="s">
        <v>416</v>
      </c>
      <c r="F97" s="28" t="s">
        <v>92</v>
      </c>
      <c r="G97" s="29">
        <v>3.6000000000000001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333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61</v>
      </c>
      <c r="E98" s="27" t="s">
        <v>417</v>
      </c>
    </row>
    <row r="99" ht="52">
      <c r="A99" s="1" t="s">
        <v>63</v>
      </c>
      <c r="E99" s="32" t="s">
        <v>418</v>
      </c>
    </row>
    <row r="100" ht="25">
      <c r="A100" s="1" t="s">
        <v>65</v>
      </c>
      <c r="E100" s="27" t="s">
        <v>419</v>
      </c>
    </row>
    <row r="101" ht="25">
      <c r="A101" s="1" t="s">
        <v>55</v>
      </c>
      <c r="B101" s="1">
        <v>24</v>
      </c>
      <c r="C101" s="26" t="s">
        <v>420</v>
      </c>
      <c r="D101" t="s">
        <v>62</v>
      </c>
      <c r="E101" s="27" t="s">
        <v>421</v>
      </c>
      <c r="F101" s="28" t="s">
        <v>92</v>
      </c>
      <c r="G101" s="29">
        <v>11.74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333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61</v>
      </c>
      <c r="E102" s="27" t="s">
        <v>422</v>
      </c>
    </row>
    <row r="103" ht="39">
      <c r="A103" s="1" t="s">
        <v>63</v>
      </c>
      <c r="E103" s="32" t="s">
        <v>423</v>
      </c>
    </row>
    <row r="104" ht="25">
      <c r="A104" s="1" t="s">
        <v>65</v>
      </c>
      <c r="E104" s="27" t="s">
        <v>424</v>
      </c>
    </row>
    <row r="105">
      <c r="A105" s="1" t="s">
        <v>55</v>
      </c>
      <c r="B105" s="1">
        <v>25</v>
      </c>
      <c r="C105" s="26" t="s">
        <v>425</v>
      </c>
      <c r="D105" t="s">
        <v>62</v>
      </c>
      <c r="E105" s="27" t="s">
        <v>426</v>
      </c>
      <c r="F105" s="28" t="s">
        <v>92</v>
      </c>
      <c r="G105" s="29">
        <v>9.3759999999999994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333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61</v>
      </c>
      <c r="E106" s="27" t="s">
        <v>427</v>
      </c>
    </row>
    <row r="107" ht="26">
      <c r="A107" s="1" t="s">
        <v>63</v>
      </c>
      <c r="E107" s="32" t="s">
        <v>428</v>
      </c>
    </row>
    <row r="108" ht="350">
      <c r="A108" s="1" t="s">
        <v>65</v>
      </c>
      <c r="E108" s="27" t="s">
        <v>429</v>
      </c>
    </row>
    <row r="109">
      <c r="A109" s="1" t="s">
        <v>55</v>
      </c>
      <c r="B109" s="1">
        <v>26</v>
      </c>
      <c r="C109" s="26" t="s">
        <v>430</v>
      </c>
      <c r="D109" t="s">
        <v>62</v>
      </c>
      <c r="E109" s="27" t="s">
        <v>431</v>
      </c>
      <c r="F109" s="28" t="s">
        <v>59</v>
      </c>
      <c r="G109" s="29">
        <v>1.23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333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61</v>
      </c>
      <c r="E110" s="27" t="s">
        <v>62</v>
      </c>
    </row>
    <row r="111" ht="13">
      <c r="A111" s="1" t="s">
        <v>63</v>
      </c>
      <c r="E111" s="32" t="s">
        <v>432</v>
      </c>
    </row>
    <row r="112" ht="262.5">
      <c r="A112" s="1" t="s">
        <v>65</v>
      </c>
      <c r="E112" s="27" t="s">
        <v>433</v>
      </c>
    </row>
    <row r="113" ht="13">
      <c r="A113" s="1" t="s">
        <v>52</v>
      </c>
      <c r="C113" s="22" t="s">
        <v>295</v>
      </c>
      <c r="E113" s="23" t="s">
        <v>296</v>
      </c>
      <c r="L113" s="24">
        <f>SUMIFS(L114:L161,A114:A161,"P")</f>
        <v>0</v>
      </c>
      <c r="M113" s="24">
        <f>SUMIFS(M114:M161,A114:A161,"P")</f>
        <v>0</v>
      </c>
      <c r="N113" s="25"/>
    </row>
    <row r="114">
      <c r="A114" s="1" t="s">
        <v>55</v>
      </c>
      <c r="B114" s="1">
        <v>27</v>
      </c>
      <c r="C114" s="26" t="s">
        <v>434</v>
      </c>
      <c r="D114" t="s">
        <v>62</v>
      </c>
      <c r="E114" s="27" t="s">
        <v>435</v>
      </c>
      <c r="F114" s="28" t="s">
        <v>92</v>
      </c>
      <c r="G114" s="29">
        <v>6.298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333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61</v>
      </c>
      <c r="E115" s="27" t="s">
        <v>62</v>
      </c>
    </row>
    <row r="116" ht="39">
      <c r="A116" s="1" t="s">
        <v>63</v>
      </c>
      <c r="E116" s="32" t="s">
        <v>436</v>
      </c>
    </row>
    <row r="117" ht="350">
      <c r="A117" s="1" t="s">
        <v>65</v>
      </c>
      <c r="E117" s="27" t="s">
        <v>429</v>
      </c>
    </row>
    <row r="118">
      <c r="A118" s="1" t="s">
        <v>55</v>
      </c>
      <c r="B118" s="1">
        <v>28</v>
      </c>
      <c r="C118" s="26" t="s">
        <v>437</v>
      </c>
      <c r="D118" t="s">
        <v>62</v>
      </c>
      <c r="E118" s="27" t="s">
        <v>438</v>
      </c>
      <c r="F118" s="28" t="s">
        <v>92</v>
      </c>
      <c r="G118" s="29">
        <v>16.984999999999999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333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61</v>
      </c>
      <c r="E119" s="27" t="s">
        <v>62</v>
      </c>
    </row>
    <row r="120" ht="39">
      <c r="A120" s="1" t="s">
        <v>63</v>
      </c>
      <c r="E120" s="32" t="s">
        <v>439</v>
      </c>
    </row>
    <row r="121" ht="350">
      <c r="A121" s="1" t="s">
        <v>65</v>
      </c>
      <c r="E121" s="27" t="s">
        <v>429</v>
      </c>
    </row>
    <row r="122">
      <c r="A122" s="1" t="s">
        <v>55</v>
      </c>
      <c r="B122" s="1">
        <v>29</v>
      </c>
      <c r="C122" s="26" t="s">
        <v>440</v>
      </c>
      <c r="D122" t="s">
        <v>62</v>
      </c>
      <c r="E122" s="27" t="s">
        <v>441</v>
      </c>
      <c r="F122" s="28" t="s">
        <v>92</v>
      </c>
      <c r="G122" s="29">
        <v>1.151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333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61</v>
      </c>
      <c r="E123" s="27" t="s">
        <v>62</v>
      </c>
    </row>
    <row r="124" ht="52">
      <c r="A124" s="1" t="s">
        <v>63</v>
      </c>
      <c r="E124" s="32" t="s">
        <v>442</v>
      </c>
    </row>
    <row r="125" ht="37.5">
      <c r="A125" s="1" t="s">
        <v>65</v>
      </c>
      <c r="E125" s="27" t="s">
        <v>443</v>
      </c>
    </row>
    <row r="126">
      <c r="A126" s="1" t="s">
        <v>55</v>
      </c>
      <c r="B126" s="1">
        <v>30</v>
      </c>
      <c r="C126" s="26" t="s">
        <v>444</v>
      </c>
      <c r="D126" t="s">
        <v>62</v>
      </c>
      <c r="E126" s="27" t="s">
        <v>445</v>
      </c>
      <c r="F126" s="28" t="s">
        <v>92</v>
      </c>
      <c r="G126" s="29">
        <v>3.1960000000000002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333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61</v>
      </c>
      <c r="E127" s="27" t="s">
        <v>62</v>
      </c>
    </row>
    <row r="128" ht="39">
      <c r="A128" s="1" t="s">
        <v>63</v>
      </c>
      <c r="E128" s="32" t="s">
        <v>446</v>
      </c>
    </row>
    <row r="129" ht="37.5">
      <c r="A129" s="1" t="s">
        <v>65</v>
      </c>
      <c r="E129" s="27" t="s">
        <v>447</v>
      </c>
    </row>
    <row r="130">
      <c r="A130" s="1" t="s">
        <v>55</v>
      </c>
      <c r="B130" s="1">
        <v>31</v>
      </c>
      <c r="C130" s="26" t="s">
        <v>448</v>
      </c>
      <c r="D130" t="s">
        <v>62</v>
      </c>
      <c r="E130" s="27" t="s">
        <v>449</v>
      </c>
      <c r="F130" s="28" t="s">
        <v>59</v>
      </c>
      <c r="G130" s="29">
        <v>0.13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333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61</v>
      </c>
      <c r="E131" s="27" t="s">
        <v>62</v>
      </c>
    </row>
    <row r="132" ht="13">
      <c r="A132" s="1" t="s">
        <v>63</v>
      </c>
      <c r="E132" s="32" t="s">
        <v>450</v>
      </c>
    </row>
    <row r="133" ht="175">
      <c r="A133" s="1" t="s">
        <v>65</v>
      </c>
      <c r="E133" s="27" t="s">
        <v>451</v>
      </c>
    </row>
    <row r="134" ht="25">
      <c r="A134" s="1" t="s">
        <v>55</v>
      </c>
      <c r="B134" s="1">
        <v>32</v>
      </c>
      <c r="C134" s="26" t="s">
        <v>452</v>
      </c>
      <c r="D134" t="s">
        <v>62</v>
      </c>
      <c r="E134" s="27" t="s">
        <v>453</v>
      </c>
      <c r="F134" s="28" t="s">
        <v>92</v>
      </c>
      <c r="G134" s="29">
        <v>394.44499999999999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333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61</v>
      </c>
      <c r="E135" s="27" t="s">
        <v>62</v>
      </c>
    </row>
    <row r="136" ht="39">
      <c r="A136" s="1" t="s">
        <v>63</v>
      </c>
      <c r="E136" s="32" t="s">
        <v>454</v>
      </c>
    </row>
    <row r="137" ht="37.5">
      <c r="A137" s="1" t="s">
        <v>65</v>
      </c>
      <c r="E137" s="27" t="s">
        <v>447</v>
      </c>
    </row>
    <row r="138">
      <c r="A138" s="1" t="s">
        <v>55</v>
      </c>
      <c r="B138" s="1">
        <v>33</v>
      </c>
      <c r="C138" s="26" t="s">
        <v>455</v>
      </c>
      <c r="D138" t="s">
        <v>62</v>
      </c>
      <c r="E138" s="27" t="s">
        <v>456</v>
      </c>
      <c r="F138" s="28" t="s">
        <v>92</v>
      </c>
      <c r="G138" s="29">
        <v>15.055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333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61</v>
      </c>
      <c r="E139" s="27" t="s">
        <v>62</v>
      </c>
    </row>
    <row r="140" ht="78">
      <c r="A140" s="1" t="s">
        <v>63</v>
      </c>
      <c r="E140" s="32" t="s">
        <v>457</v>
      </c>
    </row>
    <row r="141" ht="100">
      <c r="A141" s="1" t="s">
        <v>65</v>
      </c>
      <c r="E141" s="27" t="s">
        <v>458</v>
      </c>
    </row>
    <row r="142">
      <c r="A142" s="1" t="s">
        <v>55</v>
      </c>
      <c r="B142" s="1">
        <v>34</v>
      </c>
      <c r="C142" s="26" t="s">
        <v>459</v>
      </c>
      <c r="D142" t="s">
        <v>245</v>
      </c>
      <c r="E142" s="27" t="s">
        <v>460</v>
      </c>
      <c r="F142" s="28" t="s">
        <v>59</v>
      </c>
      <c r="G142" s="29">
        <v>85.399000000000001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62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 ht="25">
      <c r="A143" s="1" t="s">
        <v>61</v>
      </c>
      <c r="E143" s="27" t="s">
        <v>461</v>
      </c>
    </row>
    <row r="144" ht="78">
      <c r="A144" s="1" t="s">
        <v>63</v>
      </c>
      <c r="E144" s="32" t="s">
        <v>462</v>
      </c>
    </row>
    <row r="145" ht="287.5">
      <c r="A145" s="1" t="s">
        <v>65</v>
      </c>
      <c r="E145" s="27" t="s">
        <v>463</v>
      </c>
    </row>
    <row r="146">
      <c r="A146" s="1" t="s">
        <v>55</v>
      </c>
      <c r="B146" s="1">
        <v>35</v>
      </c>
      <c r="C146" s="26" t="s">
        <v>459</v>
      </c>
      <c r="D146" t="s">
        <v>279</v>
      </c>
      <c r="E146" s="27" t="s">
        <v>464</v>
      </c>
      <c r="F146" s="28" t="s">
        <v>59</v>
      </c>
      <c r="G146" s="29">
        <v>14.407999999999999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62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61</v>
      </c>
      <c r="E147" s="27" t="s">
        <v>465</v>
      </c>
    </row>
    <row r="148" ht="91">
      <c r="A148" s="1" t="s">
        <v>63</v>
      </c>
      <c r="E148" s="32" t="s">
        <v>466</v>
      </c>
    </row>
    <row r="149" ht="287.5">
      <c r="A149" s="1" t="s">
        <v>65</v>
      </c>
      <c r="E149" s="27" t="s">
        <v>463</v>
      </c>
    </row>
    <row r="150">
      <c r="A150" s="1" t="s">
        <v>55</v>
      </c>
      <c r="B150" s="1">
        <v>36</v>
      </c>
      <c r="C150" s="26" t="s">
        <v>467</v>
      </c>
      <c r="D150" t="s">
        <v>62</v>
      </c>
      <c r="E150" s="27" t="s">
        <v>468</v>
      </c>
      <c r="F150" s="28" t="s">
        <v>469</v>
      </c>
      <c r="G150" s="29">
        <v>112.7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62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61</v>
      </c>
      <c r="E151" s="27" t="s">
        <v>470</v>
      </c>
    </row>
    <row r="152" ht="13">
      <c r="A152" s="1" t="s">
        <v>63</v>
      </c>
      <c r="E152" s="32" t="s">
        <v>471</v>
      </c>
    </row>
    <row r="153" ht="225">
      <c r="A153" s="1" t="s">
        <v>65</v>
      </c>
      <c r="E153" s="27" t="s">
        <v>472</v>
      </c>
    </row>
    <row r="154">
      <c r="A154" s="1" t="s">
        <v>55</v>
      </c>
      <c r="B154" s="1">
        <v>37</v>
      </c>
      <c r="C154" s="26" t="s">
        <v>473</v>
      </c>
      <c r="D154" t="s">
        <v>62</v>
      </c>
      <c r="E154" s="27" t="s">
        <v>474</v>
      </c>
      <c r="F154" s="28" t="s">
        <v>85</v>
      </c>
      <c r="G154" s="29">
        <v>12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62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61</v>
      </c>
      <c r="E155" s="27" t="s">
        <v>475</v>
      </c>
    </row>
    <row r="156" ht="13">
      <c r="A156" s="1" t="s">
        <v>63</v>
      </c>
      <c r="E156" s="32" t="s">
        <v>476</v>
      </c>
    </row>
    <row r="157" ht="50">
      <c r="A157" s="1" t="s">
        <v>65</v>
      </c>
      <c r="E157" s="27" t="s">
        <v>477</v>
      </c>
    </row>
    <row r="158">
      <c r="A158" s="1" t="s">
        <v>55</v>
      </c>
      <c r="B158" s="1">
        <v>38</v>
      </c>
      <c r="C158" s="26" t="s">
        <v>478</v>
      </c>
      <c r="D158" t="s">
        <v>62</v>
      </c>
      <c r="E158" s="27" t="s">
        <v>479</v>
      </c>
      <c r="F158" s="28" t="s">
        <v>92</v>
      </c>
      <c r="G158" s="29">
        <v>0.019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62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 ht="25">
      <c r="A159" s="1" t="s">
        <v>61</v>
      </c>
      <c r="E159" s="27" t="s">
        <v>480</v>
      </c>
    </row>
    <row r="160" ht="13">
      <c r="A160" s="1" t="s">
        <v>63</v>
      </c>
      <c r="E160" s="32" t="s">
        <v>481</v>
      </c>
    </row>
    <row r="161" ht="37.5">
      <c r="A161" s="1" t="s">
        <v>65</v>
      </c>
      <c r="E161" s="27" t="s">
        <v>482</v>
      </c>
    </row>
    <row r="162" ht="13">
      <c r="A162" s="1" t="s">
        <v>52</v>
      </c>
      <c r="C162" s="22" t="s">
        <v>483</v>
      </c>
      <c r="E162" s="23" t="s">
        <v>484</v>
      </c>
      <c r="L162" s="24">
        <f>SUMIFS(L163:L166,A163:A166,"P")</f>
        <v>0</v>
      </c>
      <c r="M162" s="24">
        <f>SUMIFS(M163:M166,A163:A166,"P")</f>
        <v>0</v>
      </c>
      <c r="N162" s="25"/>
    </row>
    <row r="163">
      <c r="A163" s="1" t="s">
        <v>55</v>
      </c>
      <c r="B163" s="1">
        <v>39</v>
      </c>
      <c r="C163" s="26" t="s">
        <v>485</v>
      </c>
      <c r="D163" t="s">
        <v>62</v>
      </c>
      <c r="E163" s="27" t="s">
        <v>486</v>
      </c>
      <c r="F163" s="28" t="s">
        <v>249</v>
      </c>
      <c r="G163" s="29">
        <v>275.70100000000002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333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61</v>
      </c>
      <c r="E164" s="27" t="s">
        <v>62</v>
      </c>
    </row>
    <row r="165" ht="91">
      <c r="A165" s="1" t="s">
        <v>63</v>
      </c>
      <c r="E165" s="32" t="s">
        <v>487</v>
      </c>
    </row>
    <row r="166" ht="87.5">
      <c r="A166" s="1" t="s">
        <v>65</v>
      </c>
      <c r="E166" s="27" t="s">
        <v>488</v>
      </c>
    </row>
    <row r="167" ht="13">
      <c r="A167" s="1" t="s">
        <v>52</v>
      </c>
      <c r="C167" s="22" t="s">
        <v>152</v>
      </c>
      <c r="E167" s="23" t="s">
        <v>153</v>
      </c>
      <c r="L167" s="24">
        <f>SUMIFS(L168:L191,A168:A191,"P")</f>
        <v>0</v>
      </c>
      <c r="M167" s="24">
        <f>SUMIFS(M168:M191,A168:A191,"P")</f>
        <v>0</v>
      </c>
      <c r="N167" s="25"/>
    </row>
    <row r="168">
      <c r="A168" s="1" t="s">
        <v>55</v>
      </c>
      <c r="B168" s="1">
        <v>40</v>
      </c>
      <c r="C168" s="26" t="s">
        <v>489</v>
      </c>
      <c r="D168" t="s">
        <v>62</v>
      </c>
      <c r="E168" s="27" t="s">
        <v>490</v>
      </c>
      <c r="F168" s="28" t="s">
        <v>249</v>
      </c>
      <c r="G168" s="29">
        <v>110.88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333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61</v>
      </c>
      <c r="E169" s="27" t="s">
        <v>62</v>
      </c>
    </row>
    <row r="170" ht="13">
      <c r="A170" s="1" t="s">
        <v>63</v>
      </c>
      <c r="E170" s="32" t="s">
        <v>491</v>
      </c>
    </row>
    <row r="171" ht="37.5">
      <c r="A171" s="1" t="s">
        <v>65</v>
      </c>
      <c r="E171" s="27" t="s">
        <v>492</v>
      </c>
    </row>
    <row r="172">
      <c r="A172" s="1" t="s">
        <v>55</v>
      </c>
      <c r="B172" s="1">
        <v>41</v>
      </c>
      <c r="C172" s="26" t="s">
        <v>493</v>
      </c>
      <c r="D172" t="s">
        <v>62</v>
      </c>
      <c r="E172" s="27" t="s">
        <v>494</v>
      </c>
      <c r="F172" s="28" t="s">
        <v>249</v>
      </c>
      <c r="G172" s="29">
        <v>1144.8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333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61</v>
      </c>
      <c r="E173" s="27" t="s">
        <v>495</v>
      </c>
    </row>
    <row r="174" ht="91">
      <c r="A174" s="1" t="s">
        <v>63</v>
      </c>
      <c r="E174" s="32" t="s">
        <v>496</v>
      </c>
    </row>
    <row r="175" ht="50">
      <c r="A175" s="1" t="s">
        <v>65</v>
      </c>
      <c r="E175" s="27" t="s">
        <v>497</v>
      </c>
    </row>
    <row r="176">
      <c r="A176" s="1" t="s">
        <v>55</v>
      </c>
      <c r="B176" s="1">
        <v>42</v>
      </c>
      <c r="C176" s="26" t="s">
        <v>498</v>
      </c>
      <c r="D176" t="s">
        <v>245</v>
      </c>
      <c r="E176" s="27" t="s">
        <v>499</v>
      </c>
      <c r="F176" s="28" t="s">
        <v>249</v>
      </c>
      <c r="G176" s="29">
        <v>3900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333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61</v>
      </c>
      <c r="E177" s="27" t="s">
        <v>62</v>
      </c>
    </row>
    <row r="178" ht="39">
      <c r="A178" s="1" t="s">
        <v>63</v>
      </c>
      <c r="E178" s="32" t="s">
        <v>500</v>
      </c>
    </row>
    <row r="179" ht="100">
      <c r="A179" s="1" t="s">
        <v>65</v>
      </c>
      <c r="E179" s="27" t="s">
        <v>501</v>
      </c>
    </row>
    <row r="180">
      <c r="A180" s="1" t="s">
        <v>55</v>
      </c>
      <c r="B180" s="1">
        <v>43</v>
      </c>
      <c r="C180" s="26" t="s">
        <v>498</v>
      </c>
      <c r="D180" t="s">
        <v>279</v>
      </c>
      <c r="E180" s="27" t="s">
        <v>499</v>
      </c>
      <c r="F180" s="28" t="s">
        <v>249</v>
      </c>
      <c r="G180" s="29">
        <v>2174.1999999999998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333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61</v>
      </c>
      <c r="E181" s="27" t="s">
        <v>62</v>
      </c>
    </row>
    <row r="182" ht="91">
      <c r="A182" s="1" t="s">
        <v>63</v>
      </c>
      <c r="E182" s="32" t="s">
        <v>502</v>
      </c>
    </row>
    <row r="183" ht="100">
      <c r="A183" s="1" t="s">
        <v>65</v>
      </c>
      <c r="E183" s="27" t="s">
        <v>501</v>
      </c>
    </row>
    <row r="184">
      <c r="A184" s="1" t="s">
        <v>55</v>
      </c>
      <c r="B184" s="1">
        <v>44</v>
      </c>
      <c r="C184" s="26" t="s">
        <v>503</v>
      </c>
      <c r="D184" t="s">
        <v>62</v>
      </c>
      <c r="E184" s="27" t="s">
        <v>504</v>
      </c>
      <c r="F184" s="28" t="s">
        <v>249</v>
      </c>
      <c r="G184" s="29">
        <v>110.88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62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61</v>
      </c>
      <c r="E185" s="27" t="s">
        <v>62</v>
      </c>
    </row>
    <row r="186" ht="13">
      <c r="A186" s="1" t="s">
        <v>63</v>
      </c>
      <c r="E186" s="32" t="s">
        <v>491</v>
      </c>
    </row>
    <row r="187" ht="187.5">
      <c r="A187" s="1" t="s">
        <v>65</v>
      </c>
      <c r="E187" s="27" t="s">
        <v>505</v>
      </c>
    </row>
    <row r="188">
      <c r="A188" s="1" t="s">
        <v>55</v>
      </c>
      <c r="B188" s="1">
        <v>45</v>
      </c>
      <c r="C188" s="26" t="s">
        <v>506</v>
      </c>
      <c r="D188" t="s">
        <v>62</v>
      </c>
      <c r="E188" s="27" t="s">
        <v>507</v>
      </c>
      <c r="F188" s="28" t="s">
        <v>85</v>
      </c>
      <c r="G188" s="29">
        <v>3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62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61</v>
      </c>
      <c r="E189" s="27" t="s">
        <v>62</v>
      </c>
    </row>
    <row r="190" ht="13">
      <c r="A190" s="1" t="s">
        <v>63</v>
      </c>
      <c r="E190" s="32" t="s">
        <v>508</v>
      </c>
    </row>
    <row r="191">
      <c r="A191" s="1" t="s">
        <v>65</v>
      </c>
      <c r="E191" s="27" t="s">
        <v>62</v>
      </c>
    </row>
    <row r="192" ht="13">
      <c r="A192" s="1" t="s">
        <v>52</v>
      </c>
      <c r="C192" s="22" t="s">
        <v>305</v>
      </c>
      <c r="E192" s="23" t="s">
        <v>306</v>
      </c>
      <c r="L192" s="24">
        <f>SUMIFS(L193:L204,A193:A204,"P")</f>
        <v>0</v>
      </c>
      <c r="M192" s="24">
        <f>SUMIFS(M193:M204,A193:A204,"P")</f>
        <v>0</v>
      </c>
      <c r="N192" s="25"/>
    </row>
    <row r="193">
      <c r="A193" s="1" t="s">
        <v>55</v>
      </c>
      <c r="B193" s="1">
        <v>46</v>
      </c>
      <c r="C193" s="26" t="s">
        <v>509</v>
      </c>
      <c r="D193" t="s">
        <v>62</v>
      </c>
      <c r="E193" s="27" t="s">
        <v>510</v>
      </c>
      <c r="F193" s="28" t="s">
        <v>99</v>
      </c>
      <c r="G193" s="29">
        <v>1.75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333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61</v>
      </c>
      <c r="E194" s="27" t="s">
        <v>511</v>
      </c>
    </row>
    <row r="195" ht="13">
      <c r="A195" s="1" t="s">
        <v>63</v>
      </c>
      <c r="E195" s="32" t="s">
        <v>512</v>
      </c>
    </row>
    <row r="196" ht="250">
      <c r="A196" s="1" t="s">
        <v>65</v>
      </c>
      <c r="E196" s="27" t="s">
        <v>513</v>
      </c>
    </row>
    <row r="197">
      <c r="A197" s="1" t="s">
        <v>55</v>
      </c>
      <c r="B197" s="1">
        <v>47</v>
      </c>
      <c r="C197" s="26" t="s">
        <v>514</v>
      </c>
      <c r="D197" t="s">
        <v>62</v>
      </c>
      <c r="E197" s="27" t="s">
        <v>515</v>
      </c>
      <c r="F197" s="28" t="s">
        <v>99</v>
      </c>
      <c r="G197" s="29">
        <v>3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333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61</v>
      </c>
      <c r="E198" s="27" t="s">
        <v>516</v>
      </c>
    </row>
    <row r="199" ht="13">
      <c r="A199" s="1" t="s">
        <v>63</v>
      </c>
      <c r="E199" s="32" t="s">
        <v>517</v>
      </c>
    </row>
    <row r="200" ht="250">
      <c r="A200" s="1" t="s">
        <v>65</v>
      </c>
      <c r="E200" s="27" t="s">
        <v>518</v>
      </c>
    </row>
    <row r="201">
      <c r="A201" s="1" t="s">
        <v>55</v>
      </c>
      <c r="B201" s="1">
        <v>48</v>
      </c>
      <c r="C201" s="26" t="s">
        <v>519</v>
      </c>
      <c r="D201" t="s">
        <v>62</v>
      </c>
      <c r="E201" s="27" t="s">
        <v>520</v>
      </c>
      <c r="F201" s="28" t="s">
        <v>99</v>
      </c>
      <c r="G201" s="29">
        <v>1.8999999999999999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333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61</v>
      </c>
      <c r="E202" s="27" t="s">
        <v>521</v>
      </c>
    </row>
    <row r="203" ht="13">
      <c r="A203" s="1" t="s">
        <v>63</v>
      </c>
      <c r="E203" s="32" t="s">
        <v>522</v>
      </c>
    </row>
    <row r="204" ht="250">
      <c r="A204" s="1" t="s">
        <v>65</v>
      </c>
      <c r="E204" s="27" t="s">
        <v>513</v>
      </c>
    </row>
    <row r="205" ht="13">
      <c r="A205" s="1" t="s">
        <v>52</v>
      </c>
      <c r="C205" s="22" t="s">
        <v>160</v>
      </c>
      <c r="E205" s="23" t="s">
        <v>161</v>
      </c>
      <c r="L205" s="24">
        <f>SUMIFS(L206:L261,A206:A261,"P")</f>
        <v>0</v>
      </c>
      <c r="M205" s="24">
        <f>SUMIFS(M206:M261,A206:A261,"P")</f>
        <v>0</v>
      </c>
      <c r="N205" s="25"/>
    </row>
    <row r="206">
      <c r="A206" s="1" t="s">
        <v>55</v>
      </c>
      <c r="B206" s="1">
        <v>49</v>
      </c>
      <c r="C206" s="26" t="s">
        <v>523</v>
      </c>
      <c r="D206" t="s">
        <v>62</v>
      </c>
      <c r="E206" s="27" t="s">
        <v>524</v>
      </c>
      <c r="F206" s="28" t="s">
        <v>249</v>
      </c>
      <c r="G206" s="29">
        <v>201.59999999999999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333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61</v>
      </c>
      <c r="E207" s="27" t="s">
        <v>525</v>
      </c>
    </row>
    <row r="208" ht="65">
      <c r="A208" s="1" t="s">
        <v>63</v>
      </c>
      <c r="E208" s="32" t="s">
        <v>526</v>
      </c>
    </row>
    <row r="209" ht="62.5">
      <c r="A209" s="1" t="s">
        <v>65</v>
      </c>
      <c r="E209" s="27" t="s">
        <v>527</v>
      </c>
    </row>
    <row r="210">
      <c r="A210" s="1" t="s">
        <v>55</v>
      </c>
      <c r="B210" s="1">
        <v>50</v>
      </c>
      <c r="C210" s="26" t="s">
        <v>528</v>
      </c>
      <c r="D210" t="s">
        <v>62</v>
      </c>
      <c r="E210" s="27" t="s">
        <v>529</v>
      </c>
      <c r="F210" s="28" t="s">
        <v>92</v>
      </c>
      <c r="G210" s="29">
        <v>0.42999999999999999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333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61</v>
      </c>
      <c r="E211" s="27" t="s">
        <v>530</v>
      </c>
    </row>
    <row r="212" ht="13">
      <c r="A212" s="1" t="s">
        <v>63</v>
      </c>
      <c r="E212" s="32" t="s">
        <v>531</v>
      </c>
    </row>
    <row r="213" ht="350">
      <c r="A213" s="1" t="s">
        <v>65</v>
      </c>
      <c r="E213" s="27" t="s">
        <v>429</v>
      </c>
    </row>
    <row r="214">
      <c r="A214" s="1" t="s">
        <v>55</v>
      </c>
      <c r="B214" s="1">
        <v>51</v>
      </c>
      <c r="C214" s="26" t="s">
        <v>532</v>
      </c>
      <c r="D214" t="s">
        <v>62</v>
      </c>
      <c r="E214" s="27" t="s">
        <v>533</v>
      </c>
      <c r="F214" s="28" t="s">
        <v>469</v>
      </c>
      <c r="G214" s="29">
        <v>11.098000000000001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333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61</v>
      </c>
      <c r="E215" s="27" t="s">
        <v>534</v>
      </c>
    </row>
    <row r="216" ht="78">
      <c r="A216" s="1" t="s">
        <v>63</v>
      </c>
      <c r="E216" s="32" t="s">
        <v>535</v>
      </c>
    </row>
    <row r="217" ht="409.5">
      <c r="A217" s="1" t="s">
        <v>65</v>
      </c>
      <c r="E217" s="27" t="s">
        <v>536</v>
      </c>
    </row>
    <row r="218">
      <c r="A218" s="1" t="s">
        <v>55</v>
      </c>
      <c r="B218" s="1">
        <v>52</v>
      </c>
      <c r="C218" s="26" t="s">
        <v>537</v>
      </c>
      <c r="D218" t="s">
        <v>62</v>
      </c>
      <c r="E218" s="27" t="s">
        <v>538</v>
      </c>
      <c r="F218" s="28" t="s">
        <v>469</v>
      </c>
      <c r="G218" s="29">
        <v>20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333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61</v>
      </c>
      <c r="E219" s="27" t="s">
        <v>539</v>
      </c>
    </row>
    <row r="220" ht="13">
      <c r="A220" s="1" t="s">
        <v>63</v>
      </c>
      <c r="E220" s="32" t="s">
        <v>540</v>
      </c>
    </row>
    <row r="221" ht="350">
      <c r="A221" s="1" t="s">
        <v>65</v>
      </c>
      <c r="E221" s="27" t="s">
        <v>541</v>
      </c>
    </row>
    <row r="222">
      <c r="A222" s="1" t="s">
        <v>55</v>
      </c>
      <c r="B222" s="1">
        <v>53</v>
      </c>
      <c r="C222" s="26" t="s">
        <v>542</v>
      </c>
      <c r="D222" t="s">
        <v>62</v>
      </c>
      <c r="E222" s="27" t="s">
        <v>543</v>
      </c>
      <c r="F222" s="28" t="s">
        <v>249</v>
      </c>
      <c r="G222" s="29">
        <v>275.70100000000002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333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 ht="25">
      <c r="A223" s="1" t="s">
        <v>61</v>
      </c>
      <c r="E223" s="27" t="s">
        <v>544</v>
      </c>
    </row>
    <row r="224" ht="91">
      <c r="A224" s="1" t="s">
        <v>63</v>
      </c>
      <c r="E224" s="32" t="s">
        <v>487</v>
      </c>
    </row>
    <row r="225">
      <c r="A225" s="1" t="s">
        <v>65</v>
      </c>
      <c r="E225" s="27" t="s">
        <v>545</v>
      </c>
    </row>
    <row r="226">
      <c r="A226" s="1" t="s">
        <v>55</v>
      </c>
      <c r="B226" s="1">
        <v>54</v>
      </c>
      <c r="C226" s="26" t="s">
        <v>546</v>
      </c>
      <c r="D226" t="s">
        <v>62</v>
      </c>
      <c r="E226" s="27" t="s">
        <v>547</v>
      </c>
      <c r="F226" s="28" t="s">
        <v>249</v>
      </c>
      <c r="G226" s="29">
        <v>3900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333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 ht="25">
      <c r="A227" s="1" t="s">
        <v>61</v>
      </c>
      <c r="E227" s="27" t="s">
        <v>548</v>
      </c>
    </row>
    <row r="228" ht="39">
      <c r="A228" s="1" t="s">
        <v>63</v>
      </c>
      <c r="E228" s="32" t="s">
        <v>500</v>
      </c>
    </row>
    <row r="229">
      <c r="A229" s="1" t="s">
        <v>65</v>
      </c>
      <c r="E229" s="27" t="s">
        <v>545</v>
      </c>
    </row>
    <row r="230">
      <c r="A230" s="1" t="s">
        <v>55</v>
      </c>
      <c r="B230" s="1">
        <v>55</v>
      </c>
      <c r="C230" s="26" t="s">
        <v>549</v>
      </c>
      <c r="D230" t="s">
        <v>62</v>
      </c>
      <c r="E230" s="27" t="s">
        <v>550</v>
      </c>
      <c r="F230" s="28" t="s">
        <v>92</v>
      </c>
      <c r="G230" s="29">
        <v>15.06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333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61</v>
      </c>
      <c r="E231" s="27" t="s">
        <v>62</v>
      </c>
    </row>
    <row r="232" ht="65">
      <c r="A232" s="1" t="s">
        <v>63</v>
      </c>
      <c r="E232" s="32" t="s">
        <v>551</v>
      </c>
    </row>
    <row r="233" ht="100">
      <c r="A233" s="1" t="s">
        <v>65</v>
      </c>
      <c r="E233" s="27" t="s">
        <v>552</v>
      </c>
    </row>
    <row r="234">
      <c r="A234" s="1" t="s">
        <v>55</v>
      </c>
      <c r="B234" s="1">
        <v>56</v>
      </c>
      <c r="C234" s="26" t="s">
        <v>553</v>
      </c>
      <c r="D234" t="s">
        <v>62</v>
      </c>
      <c r="E234" s="27" t="s">
        <v>554</v>
      </c>
      <c r="F234" s="28" t="s">
        <v>92</v>
      </c>
      <c r="G234" s="29">
        <v>33.776000000000003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333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61</v>
      </c>
      <c r="E235" s="27" t="s">
        <v>555</v>
      </c>
    </row>
    <row r="236" ht="13">
      <c r="A236" s="1" t="s">
        <v>63</v>
      </c>
      <c r="E236" s="32" t="s">
        <v>556</v>
      </c>
    </row>
    <row r="237" ht="100">
      <c r="A237" s="1" t="s">
        <v>65</v>
      </c>
      <c r="E237" s="27" t="s">
        <v>552</v>
      </c>
    </row>
    <row r="238">
      <c r="A238" s="1" t="s">
        <v>55</v>
      </c>
      <c r="B238" s="1">
        <v>57</v>
      </c>
      <c r="C238" s="26" t="s">
        <v>557</v>
      </c>
      <c r="D238" t="s">
        <v>62</v>
      </c>
      <c r="E238" s="27" t="s">
        <v>558</v>
      </c>
      <c r="F238" s="28" t="s">
        <v>59</v>
      </c>
      <c r="G238" s="29">
        <v>34.564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333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61</v>
      </c>
      <c r="E239" s="27" t="s">
        <v>559</v>
      </c>
    </row>
    <row r="240" ht="78">
      <c r="A240" s="1" t="s">
        <v>63</v>
      </c>
      <c r="E240" s="32" t="s">
        <v>560</v>
      </c>
    </row>
    <row r="241" ht="75">
      <c r="A241" s="1" t="s">
        <v>65</v>
      </c>
      <c r="E241" s="27" t="s">
        <v>561</v>
      </c>
    </row>
    <row r="242">
      <c r="A242" s="1" t="s">
        <v>55</v>
      </c>
      <c r="B242" s="1">
        <v>58</v>
      </c>
      <c r="C242" s="26" t="s">
        <v>562</v>
      </c>
      <c r="D242" t="s">
        <v>62</v>
      </c>
      <c r="E242" s="27" t="s">
        <v>563</v>
      </c>
      <c r="F242" s="28" t="s">
        <v>85</v>
      </c>
      <c r="G242" s="29">
        <v>6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333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61</v>
      </c>
      <c r="E243" s="27" t="s">
        <v>62</v>
      </c>
    </row>
    <row r="244" ht="13">
      <c r="A244" s="1" t="s">
        <v>63</v>
      </c>
      <c r="E244" s="32" t="s">
        <v>564</v>
      </c>
    </row>
    <row r="245" ht="75">
      <c r="A245" s="1" t="s">
        <v>65</v>
      </c>
      <c r="E245" s="27" t="s">
        <v>565</v>
      </c>
    </row>
    <row r="246">
      <c r="A246" s="1" t="s">
        <v>55</v>
      </c>
      <c r="B246" s="1">
        <v>59</v>
      </c>
      <c r="C246" s="26" t="s">
        <v>566</v>
      </c>
      <c r="D246" t="s">
        <v>62</v>
      </c>
      <c r="E246" s="27" t="s">
        <v>567</v>
      </c>
      <c r="F246" s="28" t="s">
        <v>332</v>
      </c>
      <c r="G246" s="29">
        <v>1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62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 ht="50">
      <c r="A247" s="1" t="s">
        <v>61</v>
      </c>
      <c r="E247" s="27" t="s">
        <v>568</v>
      </c>
    </row>
    <row r="248" ht="13">
      <c r="A248" s="1" t="s">
        <v>63</v>
      </c>
      <c r="E248" s="32" t="s">
        <v>569</v>
      </c>
    </row>
    <row r="249" ht="125">
      <c r="A249" s="1" t="s">
        <v>65</v>
      </c>
      <c r="E249" s="27" t="s">
        <v>570</v>
      </c>
    </row>
    <row r="250">
      <c r="A250" s="1" t="s">
        <v>55</v>
      </c>
      <c r="B250" s="1">
        <v>60</v>
      </c>
      <c r="C250" s="26" t="s">
        <v>571</v>
      </c>
      <c r="D250" t="s">
        <v>62</v>
      </c>
      <c r="E250" s="27" t="s">
        <v>533</v>
      </c>
      <c r="F250" s="28" t="s">
        <v>572</v>
      </c>
      <c r="G250" s="29">
        <v>10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62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 ht="25">
      <c r="A251" s="1" t="s">
        <v>61</v>
      </c>
      <c r="E251" s="27" t="s">
        <v>573</v>
      </c>
    </row>
    <row r="252" ht="13">
      <c r="A252" s="1" t="s">
        <v>63</v>
      </c>
      <c r="E252" s="32" t="s">
        <v>574</v>
      </c>
    </row>
    <row r="253" ht="409.5">
      <c r="A253" s="1" t="s">
        <v>65</v>
      </c>
      <c r="E253" s="27" t="s">
        <v>536</v>
      </c>
    </row>
    <row r="254">
      <c r="A254" s="1" t="s">
        <v>55</v>
      </c>
      <c r="B254" s="1">
        <v>61</v>
      </c>
      <c r="C254" s="26" t="s">
        <v>575</v>
      </c>
      <c r="D254" t="s">
        <v>62</v>
      </c>
      <c r="E254" s="27" t="s">
        <v>576</v>
      </c>
      <c r="F254" s="28" t="s">
        <v>249</v>
      </c>
      <c r="G254" s="29">
        <v>1862.5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62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61</v>
      </c>
      <c r="E255" s="27" t="s">
        <v>577</v>
      </c>
    </row>
    <row r="256" ht="26">
      <c r="A256" s="1" t="s">
        <v>63</v>
      </c>
      <c r="E256" s="32" t="s">
        <v>578</v>
      </c>
    </row>
    <row r="257" ht="25">
      <c r="A257" s="1" t="s">
        <v>65</v>
      </c>
      <c r="E257" s="27" t="s">
        <v>579</v>
      </c>
    </row>
    <row r="258">
      <c r="A258" s="1" t="s">
        <v>55</v>
      </c>
      <c r="B258" s="1">
        <v>62</v>
      </c>
      <c r="C258" s="26" t="s">
        <v>580</v>
      </c>
      <c r="D258" t="s">
        <v>62</v>
      </c>
      <c r="E258" s="27" t="s">
        <v>581</v>
      </c>
      <c r="F258" s="28" t="s">
        <v>249</v>
      </c>
      <c r="G258" s="29">
        <v>1862.5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62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61</v>
      </c>
      <c r="E259" s="27" t="s">
        <v>582</v>
      </c>
    </row>
    <row r="260" ht="13">
      <c r="A260" s="1" t="s">
        <v>63</v>
      </c>
      <c r="E260" s="32" t="s">
        <v>583</v>
      </c>
    </row>
    <row r="261" ht="25">
      <c r="A261" s="1" t="s">
        <v>65</v>
      </c>
      <c r="E261" s="27" t="s">
        <v>579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COUNTIFS(L8:L39,"=0",A8:A39,"P")+COUNTIFS(L8:L39,"",A8:A39,"P")+SUM(Q8:Q39)</f>
        <v>0</v>
      </c>
    </row>
    <row r="8" ht="13">
      <c r="A8" s="1" t="s">
        <v>50</v>
      </c>
      <c r="C8" s="22" t="s">
        <v>584</v>
      </c>
      <c r="E8" s="23" t="s">
        <v>25</v>
      </c>
      <c r="L8" s="24">
        <f>L9+L22</f>
        <v>0</v>
      </c>
      <c r="M8" s="24">
        <f>M9+M22</f>
        <v>0</v>
      </c>
      <c r="N8" s="25"/>
    </row>
    <row r="9" ht="13">
      <c r="A9" s="1" t="s">
        <v>52</v>
      </c>
      <c r="C9" s="22" t="s">
        <v>245</v>
      </c>
      <c r="E9" s="23" t="s">
        <v>585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55</v>
      </c>
      <c r="B10" s="1">
        <v>1</v>
      </c>
      <c r="C10" s="26" t="s">
        <v>586</v>
      </c>
      <c r="D10" t="s">
        <v>62</v>
      </c>
      <c r="E10" s="27" t="s">
        <v>587</v>
      </c>
      <c r="F10" s="28" t="s">
        <v>332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62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61</v>
      </c>
      <c r="E11" s="27" t="s">
        <v>588</v>
      </c>
    </row>
    <row r="12">
      <c r="A12" s="1" t="s">
        <v>63</v>
      </c>
    </row>
    <row r="13" ht="50">
      <c r="A13" s="1" t="s">
        <v>65</v>
      </c>
      <c r="E13" s="27" t="s">
        <v>589</v>
      </c>
    </row>
    <row r="14">
      <c r="A14" s="1" t="s">
        <v>55</v>
      </c>
      <c r="B14" s="1">
        <v>2</v>
      </c>
      <c r="C14" s="26" t="s">
        <v>590</v>
      </c>
      <c r="D14" t="s">
        <v>62</v>
      </c>
      <c r="E14" s="27" t="s">
        <v>591</v>
      </c>
      <c r="F14" s="28" t="s">
        <v>332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62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61</v>
      </c>
      <c r="E15" s="27" t="s">
        <v>592</v>
      </c>
    </row>
    <row r="16">
      <c r="A16" s="1" t="s">
        <v>63</v>
      </c>
    </row>
    <row r="17" ht="50">
      <c r="A17" s="1" t="s">
        <v>65</v>
      </c>
      <c r="E17" s="27" t="s">
        <v>593</v>
      </c>
    </row>
    <row r="18">
      <c r="A18" s="1" t="s">
        <v>55</v>
      </c>
      <c r="B18" s="1">
        <v>3</v>
      </c>
      <c r="C18" s="26" t="s">
        <v>594</v>
      </c>
      <c r="D18" t="s">
        <v>62</v>
      </c>
      <c r="E18" s="27" t="s">
        <v>595</v>
      </c>
      <c r="F18" s="28" t="s">
        <v>332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62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61</v>
      </c>
      <c r="E19" s="27" t="s">
        <v>596</v>
      </c>
    </row>
    <row r="20">
      <c r="A20" s="1" t="s">
        <v>63</v>
      </c>
    </row>
    <row r="21" ht="50">
      <c r="A21" s="1" t="s">
        <v>65</v>
      </c>
      <c r="E21" s="27" t="s">
        <v>597</v>
      </c>
    </row>
    <row r="22" ht="13">
      <c r="A22" s="1" t="s">
        <v>52</v>
      </c>
      <c r="C22" s="22" t="s">
        <v>279</v>
      </c>
      <c r="E22" s="23" t="s">
        <v>598</v>
      </c>
      <c r="L22" s="24">
        <f>SUMIFS(L23:L38,A23:A38,"P")</f>
        <v>0</v>
      </c>
      <c r="M22" s="24">
        <f>SUMIFS(M23:M38,A23:A38,"P")</f>
        <v>0</v>
      </c>
      <c r="N22" s="25"/>
    </row>
    <row r="23">
      <c r="A23" s="1" t="s">
        <v>55</v>
      </c>
      <c r="B23" s="1">
        <v>4</v>
      </c>
      <c r="C23" s="26" t="s">
        <v>599</v>
      </c>
      <c r="D23" t="s">
        <v>62</v>
      </c>
      <c r="E23" s="27" t="s">
        <v>600</v>
      </c>
      <c r="F23" s="28" t="s">
        <v>332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62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61</v>
      </c>
      <c r="E24" s="27" t="s">
        <v>588</v>
      </c>
    </row>
    <row r="25">
      <c r="A25" s="1" t="s">
        <v>63</v>
      </c>
    </row>
    <row r="26" ht="112.5">
      <c r="A26" s="1" t="s">
        <v>65</v>
      </c>
      <c r="E26" s="27" t="s">
        <v>601</v>
      </c>
    </row>
    <row r="27">
      <c r="A27" s="1" t="s">
        <v>55</v>
      </c>
      <c r="B27" s="1">
        <v>5</v>
      </c>
      <c r="C27" s="26" t="s">
        <v>602</v>
      </c>
      <c r="D27" t="s">
        <v>62</v>
      </c>
      <c r="E27" s="27" t="s">
        <v>603</v>
      </c>
      <c r="F27" s="28" t="s">
        <v>332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62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61</v>
      </c>
      <c r="E28" s="27" t="s">
        <v>588</v>
      </c>
    </row>
    <row r="29">
      <c r="A29" s="1" t="s">
        <v>63</v>
      </c>
    </row>
    <row r="30" ht="100">
      <c r="A30" s="1" t="s">
        <v>65</v>
      </c>
      <c r="E30" s="27" t="s">
        <v>604</v>
      </c>
    </row>
    <row r="31">
      <c r="A31" s="1" t="s">
        <v>55</v>
      </c>
      <c r="B31" s="1">
        <v>6</v>
      </c>
      <c r="C31" s="26" t="s">
        <v>605</v>
      </c>
      <c r="D31" t="s">
        <v>62</v>
      </c>
      <c r="E31" s="27" t="s">
        <v>606</v>
      </c>
      <c r="F31" s="28" t="s">
        <v>332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62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61</v>
      </c>
      <c r="E32" s="27" t="s">
        <v>607</v>
      </c>
    </row>
    <row r="33">
      <c r="A33" s="1" t="s">
        <v>63</v>
      </c>
    </row>
    <row r="34">
      <c r="A34" s="1" t="s">
        <v>65</v>
      </c>
      <c r="E34" s="27" t="s">
        <v>62</v>
      </c>
    </row>
    <row r="35">
      <c r="A35" s="1" t="s">
        <v>55</v>
      </c>
      <c r="B35" s="1">
        <v>7</v>
      </c>
      <c r="C35" s="26" t="s">
        <v>608</v>
      </c>
      <c r="D35" t="s">
        <v>62</v>
      </c>
      <c r="E35" s="27" t="s">
        <v>609</v>
      </c>
      <c r="F35" s="28" t="s">
        <v>332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62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61</v>
      </c>
      <c r="E36" s="27" t="s">
        <v>62</v>
      </c>
    </row>
    <row r="37">
      <c r="A37" s="1" t="s">
        <v>63</v>
      </c>
    </row>
    <row r="38">
      <c r="A38" s="1" t="s">
        <v>65</v>
      </c>
      <c r="E38" s="27" t="s">
        <v>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27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27</v>
      </c>
      <c r="D4" s="1"/>
      <c r="E4" s="17" t="s">
        <v>28</v>
      </c>
      <c r="F4" s="1"/>
      <c r="G4" s="1"/>
      <c r="H4" s="1"/>
      <c r="O4">
        <v>0.14999999999999999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COUNTIFS(L8:L50,"=0",A8:A50,"P")+COUNTIFS(L8:L50,"",A8:A50,"P")+SUM(Q8:Q50)</f>
        <v>0</v>
      </c>
    </row>
    <row r="8" ht="13">
      <c r="A8" s="1" t="s">
        <v>50</v>
      </c>
      <c r="C8" s="22" t="s">
        <v>610</v>
      </c>
      <c r="E8" s="23" t="s">
        <v>28</v>
      </c>
      <c r="L8" s="24">
        <f>L9</f>
        <v>0</v>
      </c>
      <c r="M8" s="24">
        <f>M9</f>
        <v>0</v>
      </c>
      <c r="N8" s="25"/>
    </row>
    <row r="9" ht="13">
      <c r="A9" s="1" t="s">
        <v>52</v>
      </c>
      <c r="C9" s="22" t="s">
        <v>53</v>
      </c>
      <c r="E9" s="23" t="s">
        <v>54</v>
      </c>
      <c r="L9" s="24">
        <f>SUMIFS(L10:L49,A10:A49,"P")</f>
        <v>0</v>
      </c>
      <c r="M9" s="24">
        <f>SUMIFS(M10:M49,A10:A49,"P")</f>
        <v>0</v>
      </c>
      <c r="N9" s="25"/>
    </row>
    <row r="10" ht="25">
      <c r="A10" s="1" t="s">
        <v>55</v>
      </c>
      <c r="B10" s="1">
        <v>1</v>
      </c>
      <c r="C10" s="26" t="s">
        <v>234</v>
      </c>
      <c r="D10" t="s">
        <v>235</v>
      </c>
      <c r="E10" s="27" t="s">
        <v>611</v>
      </c>
      <c r="F10" s="28" t="s">
        <v>59</v>
      </c>
      <c r="G10" s="29">
        <v>2815.98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62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61</v>
      </c>
      <c r="E11" s="27" t="s">
        <v>612</v>
      </c>
    </row>
    <row r="12" ht="39">
      <c r="A12" s="1" t="s">
        <v>63</v>
      </c>
      <c r="E12" s="32" t="s">
        <v>613</v>
      </c>
    </row>
    <row r="13" ht="162.5">
      <c r="A13" s="1" t="s">
        <v>65</v>
      </c>
      <c r="E13" s="27" t="s">
        <v>66</v>
      </c>
    </row>
    <row r="14" ht="25">
      <c r="A14" s="1" t="s">
        <v>55</v>
      </c>
      <c r="B14" s="1">
        <v>2</v>
      </c>
      <c r="C14" s="26" t="s">
        <v>56</v>
      </c>
      <c r="D14" t="s">
        <v>57</v>
      </c>
      <c r="E14" s="27" t="s">
        <v>614</v>
      </c>
      <c r="F14" s="28" t="s">
        <v>59</v>
      </c>
      <c r="G14" s="29">
        <v>1.3979999999999999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62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61</v>
      </c>
      <c r="E15" s="27" t="s">
        <v>62</v>
      </c>
    </row>
    <row r="16" ht="39">
      <c r="A16" s="1" t="s">
        <v>63</v>
      </c>
      <c r="E16" s="32" t="s">
        <v>615</v>
      </c>
    </row>
    <row r="17" ht="162.5">
      <c r="A17" s="1" t="s">
        <v>65</v>
      </c>
      <c r="E17" s="27" t="s">
        <v>66</v>
      </c>
    </row>
    <row r="18" ht="25">
      <c r="A18" s="1" t="s">
        <v>55</v>
      </c>
      <c r="B18" s="1">
        <v>3</v>
      </c>
      <c r="C18" s="26" t="s">
        <v>67</v>
      </c>
      <c r="D18" t="s">
        <v>68</v>
      </c>
      <c r="E18" s="27" t="s">
        <v>616</v>
      </c>
      <c r="F18" s="28" t="s">
        <v>59</v>
      </c>
      <c r="G18" s="29">
        <v>1119.7550000000001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62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61</v>
      </c>
      <c r="E19" s="27" t="s">
        <v>62</v>
      </c>
    </row>
    <row r="20" ht="91">
      <c r="A20" s="1" t="s">
        <v>63</v>
      </c>
      <c r="E20" s="32" t="s">
        <v>617</v>
      </c>
    </row>
    <row r="21" ht="162.5">
      <c r="A21" s="1" t="s">
        <v>65</v>
      </c>
      <c r="E21" s="27" t="s">
        <v>66</v>
      </c>
    </row>
    <row r="22" ht="25">
      <c r="A22" s="1" t="s">
        <v>55</v>
      </c>
      <c r="B22" s="1">
        <v>4</v>
      </c>
      <c r="C22" s="26" t="s">
        <v>238</v>
      </c>
      <c r="D22" t="s">
        <v>239</v>
      </c>
      <c r="E22" s="27" t="s">
        <v>618</v>
      </c>
      <c r="F22" s="28" t="s">
        <v>59</v>
      </c>
      <c r="G22" s="29">
        <v>4.5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62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61</v>
      </c>
      <c r="E23" s="27" t="s">
        <v>62</v>
      </c>
    </row>
    <row r="24" ht="13">
      <c r="A24" s="1" t="s">
        <v>63</v>
      </c>
      <c r="E24" s="32" t="s">
        <v>619</v>
      </c>
    </row>
    <row r="25" ht="162.5">
      <c r="A25" s="1" t="s">
        <v>65</v>
      </c>
      <c r="E25" s="27" t="s">
        <v>66</v>
      </c>
    </row>
    <row r="26" ht="25">
      <c r="A26" s="1" t="s">
        <v>55</v>
      </c>
      <c r="B26" s="1">
        <v>5</v>
      </c>
      <c r="C26" s="26" t="s">
        <v>241</v>
      </c>
      <c r="D26" t="s">
        <v>242</v>
      </c>
      <c r="E26" s="27" t="s">
        <v>620</v>
      </c>
      <c r="F26" s="28" t="s">
        <v>59</v>
      </c>
      <c r="G26" s="29">
        <v>1.5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62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61</v>
      </c>
      <c r="E27" s="27" t="s">
        <v>62</v>
      </c>
    </row>
    <row r="28" ht="26">
      <c r="A28" s="1" t="s">
        <v>63</v>
      </c>
      <c r="E28" s="32" t="s">
        <v>621</v>
      </c>
    </row>
    <row r="29" ht="162.5">
      <c r="A29" s="1" t="s">
        <v>65</v>
      </c>
      <c r="E29" s="27" t="s">
        <v>66</v>
      </c>
    </row>
    <row r="30" ht="25">
      <c r="A30" s="1" t="s">
        <v>55</v>
      </c>
      <c r="B30" s="1">
        <v>6</v>
      </c>
      <c r="C30" s="26" t="s">
        <v>71</v>
      </c>
      <c r="D30" t="s">
        <v>72</v>
      </c>
      <c r="E30" s="27" t="s">
        <v>622</v>
      </c>
      <c r="F30" s="28" t="s">
        <v>59</v>
      </c>
      <c r="G30" s="29">
        <v>0.85999999999999999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62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61</v>
      </c>
      <c r="E31" s="27" t="s">
        <v>62</v>
      </c>
    </row>
    <row r="32" ht="26">
      <c r="A32" s="1" t="s">
        <v>63</v>
      </c>
      <c r="E32" s="32" t="s">
        <v>623</v>
      </c>
    </row>
    <row r="33" ht="162.5">
      <c r="A33" s="1" t="s">
        <v>65</v>
      </c>
      <c r="E33" s="27" t="s">
        <v>66</v>
      </c>
    </row>
    <row r="34" ht="25">
      <c r="A34" s="1" t="s">
        <v>55</v>
      </c>
      <c r="B34" s="1">
        <v>7</v>
      </c>
      <c r="C34" s="26" t="s">
        <v>75</v>
      </c>
      <c r="D34" t="s">
        <v>76</v>
      </c>
      <c r="E34" s="27" t="s">
        <v>624</v>
      </c>
      <c r="F34" s="28" t="s">
        <v>59</v>
      </c>
      <c r="G34" s="29">
        <v>0.25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62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61</v>
      </c>
      <c r="E35" s="27" t="s">
        <v>62</v>
      </c>
    </row>
    <row r="36" ht="26">
      <c r="A36" s="1" t="s">
        <v>63</v>
      </c>
      <c r="E36" s="32" t="s">
        <v>625</v>
      </c>
    </row>
    <row r="37" ht="162.5">
      <c r="A37" s="1" t="s">
        <v>65</v>
      </c>
      <c r="E37" s="27" t="s">
        <v>66</v>
      </c>
    </row>
    <row r="38" ht="25">
      <c r="A38" s="1" t="s">
        <v>55</v>
      </c>
      <c r="B38" s="1">
        <v>8</v>
      </c>
      <c r="C38" s="26" t="s">
        <v>369</v>
      </c>
      <c r="D38" t="s">
        <v>370</v>
      </c>
      <c r="E38" s="27" t="s">
        <v>626</v>
      </c>
      <c r="F38" s="28" t="s">
        <v>59</v>
      </c>
      <c r="G38" s="29">
        <v>37.649999999999999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62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61</v>
      </c>
      <c r="E39" s="27" t="s">
        <v>627</v>
      </c>
    </row>
    <row r="40" ht="65">
      <c r="A40" s="1" t="s">
        <v>63</v>
      </c>
      <c r="E40" s="32" t="s">
        <v>373</v>
      </c>
    </row>
    <row r="41" ht="162.5">
      <c r="A41" s="1" t="s">
        <v>65</v>
      </c>
      <c r="E41" s="27" t="s">
        <v>66</v>
      </c>
    </row>
    <row r="42" ht="25">
      <c r="A42" s="1" t="s">
        <v>55</v>
      </c>
      <c r="B42" s="1">
        <v>9</v>
      </c>
      <c r="C42" s="26" t="s">
        <v>79</v>
      </c>
      <c r="D42" t="s">
        <v>80</v>
      </c>
      <c r="E42" s="27" t="s">
        <v>628</v>
      </c>
      <c r="F42" s="28" t="s">
        <v>59</v>
      </c>
      <c r="G42" s="29">
        <v>47.799999999999997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62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61</v>
      </c>
      <c r="E43" s="27" t="s">
        <v>62</v>
      </c>
    </row>
    <row r="44" ht="26">
      <c r="A44" s="1" t="s">
        <v>63</v>
      </c>
      <c r="E44" s="32" t="s">
        <v>629</v>
      </c>
    </row>
    <row r="45" ht="162.5">
      <c r="A45" s="1" t="s">
        <v>65</v>
      </c>
      <c r="E45" s="27" t="s">
        <v>66</v>
      </c>
    </row>
    <row r="46" ht="25">
      <c r="A46" s="1" t="s">
        <v>55</v>
      </c>
      <c r="B46" s="1">
        <v>10</v>
      </c>
      <c r="C46" s="26" t="s">
        <v>374</v>
      </c>
      <c r="D46" t="s">
        <v>375</v>
      </c>
      <c r="E46" s="27" t="s">
        <v>630</v>
      </c>
      <c r="F46" s="28" t="s">
        <v>59</v>
      </c>
      <c r="G46" s="29">
        <v>23.100000000000001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62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61</v>
      </c>
      <c r="E47" s="27" t="s">
        <v>631</v>
      </c>
    </row>
    <row r="48" ht="13">
      <c r="A48" s="1" t="s">
        <v>63</v>
      </c>
      <c r="E48" s="32" t="s">
        <v>378</v>
      </c>
    </row>
    <row r="49" ht="162.5">
      <c r="A49" s="1" t="s">
        <v>65</v>
      </c>
      <c r="E49" s="27" t="s">
        <v>66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2025-05-23T07:52:31Z</dcterms:created>
  <dcterms:modified xsi:type="dcterms:W3CDTF">2025-05-23T07:52:33Z</dcterms:modified>
</cp:coreProperties>
</file>